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5B6B5C8A-722B-45D8-8130-7A43AD142BAE}" xr6:coauthVersionLast="47" xr6:coauthVersionMax="47" xr10:uidLastSave="{00000000-0000-0000-0000-000000000000}"/>
  <bookViews>
    <workbookView xWindow="-120" yWindow="-120" windowWidth="29040" windowHeight="15840" xr2:uid="{AEE25138-630C-4A41-9A3F-A72ADE09C192}"/>
  </bookViews>
  <sheets>
    <sheet name="Planilha1" sheetId="1" r:id="rId1"/>
  </sheets>
  <externalReferences>
    <externalReference r:id="rId2"/>
    <externalReference r:id="rId3"/>
  </externalReferences>
  <definedNames>
    <definedName name="_xlnm.Print_Area" localSheetId="0">Planilha1!$A$1:$O$29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N28" i="1" s="1"/>
  <c r="K28" i="1"/>
  <c r="N27" i="1"/>
  <c r="L27" i="1"/>
  <c r="K27" i="1"/>
  <c r="L26" i="1"/>
  <c r="N26" i="1" s="1"/>
  <c r="K26" i="1"/>
  <c r="E26" i="1"/>
  <c r="L25" i="1"/>
  <c r="N25" i="1" s="1"/>
  <c r="K25" i="1"/>
  <c r="L24" i="1"/>
  <c r="N24" i="1" s="1"/>
  <c r="K24" i="1"/>
  <c r="E24" i="1"/>
  <c r="N23" i="1"/>
  <c r="L23" i="1"/>
  <c r="K23" i="1"/>
  <c r="E23" i="1"/>
  <c r="L22" i="1"/>
  <c r="N22" i="1" s="1"/>
  <c r="K22" i="1"/>
  <c r="L21" i="1"/>
  <c r="N21" i="1" s="1"/>
  <c r="K21" i="1"/>
  <c r="E21" i="1"/>
  <c r="L20" i="1"/>
  <c r="N20" i="1" s="1"/>
  <c r="K20" i="1"/>
  <c r="L19" i="1"/>
  <c r="N19" i="1" s="1"/>
  <c r="K19" i="1"/>
  <c r="L18" i="1"/>
  <c r="N18" i="1" s="1"/>
  <c r="K18" i="1"/>
  <c r="E18" i="1"/>
  <c r="L17" i="1"/>
  <c r="N17" i="1" s="1"/>
  <c r="K17" i="1"/>
  <c r="E17" i="1"/>
  <c r="L16" i="1"/>
  <c r="N16" i="1" s="1"/>
  <c r="K16" i="1"/>
  <c r="E16" i="1"/>
  <c r="L15" i="1"/>
  <c r="N15" i="1" s="1"/>
  <c r="K15" i="1"/>
  <c r="L14" i="1"/>
  <c r="N14" i="1" s="1"/>
  <c r="K14" i="1"/>
  <c r="L13" i="1"/>
  <c r="N13" i="1" s="1"/>
  <c r="K13" i="1"/>
  <c r="E13" i="1"/>
  <c r="L12" i="1"/>
  <c r="N12" i="1" s="1"/>
  <c r="K12" i="1"/>
  <c r="E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<sst xmlns="http://schemas.openxmlformats.org/spreadsheetml/2006/main" count="129" uniqueCount="77">
  <si>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</si>
  <si>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</si>
  <si>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</si>
  <si>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</si>
  <si>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</si>
  <si>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</si>
  <si>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</si>
  <si>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</si>
  <si>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</si>
  <si>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</si>
  <si>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</si>
  <si>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</si>
  <si>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</si>
  <si>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</si>
  <si>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</si>
  <si>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</si>
  <si>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</si>
  <si>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</si>
  <si>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</si>
  <si>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</si>
  <si>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</si>
  <si>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</si>
  <si>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</si>
  <si>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</si>
  <si>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</si>
  <si>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Glaucia Flores da Silva</t>
  </si>
  <si>
    <t>FIN - Pav. ADM - 1º andar</t>
  </si>
  <si>
    <t>Guilhermina</t>
  </si>
  <si>
    <t>Aquisição de suprimentos para copa</t>
  </si>
  <si>
    <t>VILA MIRIM</t>
  </si>
  <si>
    <t>Paço Municipal</t>
  </si>
  <si>
    <t>Envio de Ofício ao Secretário de Finanças</t>
  </si>
  <si>
    <t>José de Jesus Ferreira Gonçalves</t>
  </si>
  <si>
    <t>Envio de Ofício</t>
  </si>
  <si>
    <t>Emerson Camargo</t>
  </si>
  <si>
    <t>Ocian</t>
  </si>
  <si>
    <t>Bairro Ocian</t>
  </si>
  <si>
    <t>Solenidade Oficial de Inauguração do Complexo de Segurança</t>
  </si>
  <si>
    <t>Nailson Araujo Oliveira</t>
  </si>
  <si>
    <t>Secretaria Geral - Pav. ADM - 2º andar</t>
  </si>
  <si>
    <t>Forte</t>
  </si>
  <si>
    <t>Bairro Forte</t>
  </si>
  <si>
    <t>Correios - postagem de correspondências oficiais</t>
  </si>
  <si>
    <t>MOT - Pav. ADM - Térreo</t>
  </si>
  <si>
    <t>Sítio do Campo</t>
  </si>
  <si>
    <t>Bairro Sítio do Campo</t>
  </si>
  <si>
    <t>Abastecimento/ troca óleo e filtros veículo oficial</t>
  </si>
  <si>
    <t>Reunião Gabinete Prefeita</t>
  </si>
  <si>
    <t>Roberto Andrade e Silva</t>
  </si>
  <si>
    <t>Levar documentos SEAD no Setor de Convênio com Faculdades</t>
  </si>
  <si>
    <t>João Augusto Rios</t>
  </si>
  <si>
    <t>Correios</t>
  </si>
  <si>
    <t>Felipe Simões Gomes</t>
  </si>
  <si>
    <t>Eloy Robson Andrade Catão</t>
  </si>
  <si>
    <t>Gabinete 19 - Pav VER - 2 andar</t>
  </si>
  <si>
    <t>Santos</t>
  </si>
  <si>
    <t>Tratar de assuntos de interesse do municipio na área da saúde no Hospital Guilherme Álvaro</t>
  </si>
  <si>
    <t>Wlamir Peruzzetto</t>
  </si>
  <si>
    <t>Marcos Linhares da Costa</t>
  </si>
  <si>
    <t>Quietude</t>
  </si>
  <si>
    <t>Verificar bueiros entupidos em via pública: Rua José Maria de Oliveira</t>
  </si>
  <si>
    <t>Nicole Fernandez</t>
  </si>
  <si>
    <t>Boqueirão</t>
  </si>
  <si>
    <t>Bairro Boqueirão</t>
  </si>
  <si>
    <t>entrega de documentos do Depto. Financeiro no Banco do Brasil</t>
  </si>
  <si>
    <t>verificar buraco em via pública: Rua Rui Barbosa</t>
  </si>
  <si>
    <t>verificar buracos em via pública: Av. Marechal Mallet</t>
  </si>
  <si>
    <t>Marcelo Cabral Chuva</t>
  </si>
  <si>
    <t>Zeladoria</t>
  </si>
  <si>
    <t>Jardim Glória</t>
  </si>
  <si>
    <t>Bairro Jd. Glória</t>
  </si>
  <si>
    <t>Aquisição de materiais para zeladoria</t>
  </si>
  <si>
    <t>Anhanguera</t>
  </si>
  <si>
    <t>Bairro Anhanguera</t>
  </si>
  <si>
    <t>Reunião na Regional II SESURB com Setor de Elétrica e Setor de Manutenção de ruas e bueiros</t>
  </si>
  <si>
    <t>Protocolar ofícios</t>
  </si>
  <si>
    <t>Entrega de ofícios SABESP/ Correio/ 45o. BPM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</si>
</sst>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0446-5D13-48F3-8FF0-35327C064D93}">
  <dimension ref="A1:N28"/>
  <sheetViews>
    <sheetView tabSelected="1" view="pageBreakPreview" zoomScale="60" zoomScaleNormal="100" workbookViewId="0">
      <selection activeCell="J54" sqref="J54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2.7109375" customWidth="1"/>
    <col min="5" max="5" width="41.85546875" bestFit="1" customWidth="1"/>
    <col min="6" max="6" width="26.140625" customWidth="1"/>
    <col min="7" max="7" width="28.28515625" customWidth="1"/>
    <col min="8" max="8" width="52.7109375" bestFit="1" customWidth="1"/>
    <col min="9" max="9" width="11.5703125" customWidth="1"/>
    <col min="10" max="10" width="14.140625" customWidth="1"/>
    <col min="11" max="11" width="12" customWidth="1"/>
    <col min="12" max="12" width="12.710937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65874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50.1" customHeight="1" x14ac:dyDescent="0.25">
      <c r="A10" s="26"/>
      <c r="B10" s="27">
        <v>44594</v>
      </c>
      <c r="C10" s="28" t="s">
        <v>24</v>
      </c>
      <c r="D10" s="29" t="s">
        <v>25</v>
      </c>
      <c r="E10" s="30" t="s">
        <v>26</v>
      </c>
      <c r="F10" s="31" t="s">
        <v>27</v>
      </c>
      <c r="G10" s="32" t="s">
        <v>27</v>
      </c>
      <c r="H10" s="28" t="s">
        <v>28</v>
      </c>
      <c r="I10" s="33">
        <v>0.625</v>
      </c>
      <c r="J10" s="33">
        <v>0.68055555555555547</v>
      </c>
      <c r="K10" s="34">
        <f t="shared" ref="K10:K28" si="0">IF(I10="","",IF(J10="","",J10-I10))</f>
        <v>5.5555555555555469E-2</v>
      </c>
      <c r="L10" s="35">
        <v>65874</v>
      </c>
      <c r="M10" s="36">
        <v>65879</v>
      </c>
      <c r="N10" s="37">
        <f t="shared" ref="N10:N28" si="1">IF(M10=0,"",M10-L10)</f>
        <v>5</v>
      </c>
    </row>
    <row r="11" spans="1:14" ht="50.1" customHeight="1" x14ac:dyDescent="0.25">
      <c r="A11" s="26"/>
      <c r="B11" s="27">
        <v>44595</v>
      </c>
      <c r="C11" s="28" t="s">
        <v>24</v>
      </c>
      <c r="D11" s="29" t="s">
        <v>25</v>
      </c>
      <c r="E11" s="30" t="s">
        <v>26</v>
      </c>
      <c r="F11" s="31" t="s">
        <v>29</v>
      </c>
      <c r="G11" s="32" t="s">
        <v>30</v>
      </c>
      <c r="H11" s="28" t="s">
        <v>31</v>
      </c>
      <c r="I11" s="33">
        <v>0.41666666666666669</v>
      </c>
      <c r="J11" s="33">
        <v>0.5</v>
      </c>
      <c r="K11" s="34">
        <f t="shared" si="0"/>
        <v>8.3333333333333315E-2</v>
      </c>
      <c r="L11" s="35">
        <f t="shared" ref="L10:L28" si="2">M10</f>
        <v>65879</v>
      </c>
      <c r="M11" s="36">
        <v>65900</v>
      </c>
      <c r="N11" s="37">
        <f t="shared" si="1"/>
        <v>21</v>
      </c>
    </row>
    <row r="12" spans="1:14" ht="50.1" customHeight="1" x14ac:dyDescent="0.25">
      <c r="A12" s="26"/>
      <c r="B12" s="27">
        <v>44595</v>
      </c>
      <c r="C12" s="28" t="s">
        <v>24</v>
      </c>
      <c r="D12" s="29" t="s">
        <v>32</v>
      </c>
      <c r="E12" s="30" t="str">
        <f>IF(D12="","",VLOOKUP(D12,[1]SOLICITANTE!B$3:K$85,10))</f>
        <v>Secretaria Geral - Pav. ADM - 2º andar</v>
      </c>
      <c r="F12" s="31" t="s">
        <v>29</v>
      </c>
      <c r="G12" s="32" t="s">
        <v>30</v>
      </c>
      <c r="H12" s="28" t="s">
        <v>33</v>
      </c>
      <c r="I12" s="33">
        <v>0.61111111111111105</v>
      </c>
      <c r="J12" s="33">
        <v>0.65972222222222221</v>
      </c>
      <c r="K12" s="34">
        <f t="shared" si="0"/>
        <v>4.861111111111116E-2</v>
      </c>
      <c r="L12" s="35">
        <f t="shared" si="2"/>
        <v>65900</v>
      </c>
      <c r="M12" s="36">
        <v>65921</v>
      </c>
      <c r="N12" s="37">
        <f t="shared" si="1"/>
        <v>21</v>
      </c>
    </row>
    <row r="13" spans="1:14" ht="50.1" customHeight="1" x14ac:dyDescent="0.25">
      <c r="A13" s="26"/>
      <c r="B13" s="27">
        <v>44601</v>
      </c>
      <c r="C13" s="28" t="s">
        <v>24</v>
      </c>
      <c r="D13" s="29" t="s">
        <v>34</v>
      </c>
      <c r="E13" s="30" t="str">
        <f>IF(D13="","",VLOOKUP(D13,[2]SOLICITANTE!B$3:K$85,10))</f>
        <v>Gabinete nº 17 - Pav. VER - 2º andar</v>
      </c>
      <c r="F13" s="31" t="s">
        <v>35</v>
      </c>
      <c r="G13" s="32" t="s">
        <v>36</v>
      </c>
      <c r="H13" s="38" t="s">
        <v>37</v>
      </c>
      <c r="I13" s="33">
        <v>0.41666666666666669</v>
      </c>
      <c r="J13" s="33">
        <v>0.5</v>
      </c>
      <c r="K13" s="34">
        <f t="shared" si="0"/>
        <v>8.3333333333333315E-2</v>
      </c>
      <c r="L13" s="35">
        <f t="shared" si="2"/>
        <v>65921</v>
      </c>
      <c r="M13" s="36">
        <v>65939</v>
      </c>
      <c r="N13" s="37">
        <f t="shared" si="1"/>
        <v>18</v>
      </c>
    </row>
    <row r="14" spans="1:14" ht="50.1" customHeight="1" x14ac:dyDescent="0.25">
      <c r="A14" s="26"/>
      <c r="B14" s="27">
        <v>44603</v>
      </c>
      <c r="C14" s="28" t="s">
        <v>24</v>
      </c>
      <c r="D14" s="29" t="s">
        <v>38</v>
      </c>
      <c r="E14" s="30" t="s">
        <v>39</v>
      </c>
      <c r="F14" s="31" t="s">
        <v>40</v>
      </c>
      <c r="G14" s="32" t="s">
        <v>41</v>
      </c>
      <c r="H14" s="28" t="s">
        <v>42</v>
      </c>
      <c r="I14" s="33">
        <v>0.375</v>
      </c>
      <c r="J14" s="33">
        <v>0.41666666666666669</v>
      </c>
      <c r="K14" s="34">
        <f t="shared" si="0"/>
        <v>4.1666666666666685E-2</v>
      </c>
      <c r="L14" s="35">
        <f t="shared" si="2"/>
        <v>65939</v>
      </c>
      <c r="M14" s="36">
        <v>65944</v>
      </c>
      <c r="N14" s="37">
        <f t="shared" si="1"/>
        <v>5</v>
      </c>
    </row>
    <row r="15" spans="1:14" ht="50.1" customHeight="1" x14ac:dyDescent="0.25">
      <c r="A15" s="26"/>
      <c r="B15" s="27">
        <v>44603</v>
      </c>
      <c r="C15" s="28" t="s">
        <v>24</v>
      </c>
      <c r="D15" s="28" t="s">
        <v>24</v>
      </c>
      <c r="E15" s="30" t="s">
        <v>43</v>
      </c>
      <c r="F15" s="31" t="s">
        <v>44</v>
      </c>
      <c r="G15" s="32" t="s">
        <v>45</v>
      </c>
      <c r="H15" s="39" t="s">
        <v>46</v>
      </c>
      <c r="I15" s="33">
        <v>0.47222222222222227</v>
      </c>
      <c r="J15" s="33">
        <v>0.53472222222222221</v>
      </c>
      <c r="K15" s="34">
        <f t="shared" si="0"/>
        <v>6.2499999999999944E-2</v>
      </c>
      <c r="L15" s="35">
        <f t="shared" si="2"/>
        <v>65944</v>
      </c>
      <c r="M15" s="36">
        <v>65949</v>
      </c>
      <c r="N15" s="37">
        <f t="shared" si="1"/>
        <v>5</v>
      </c>
    </row>
    <row r="16" spans="1:14" ht="50.1" customHeight="1" x14ac:dyDescent="0.25">
      <c r="A16" s="26"/>
      <c r="B16" s="27">
        <v>44603</v>
      </c>
      <c r="C16" s="28" t="s">
        <v>24</v>
      </c>
      <c r="D16" s="29" t="s">
        <v>34</v>
      </c>
      <c r="E16" s="30" t="str">
        <f>IF(D16="","",VLOOKUP(D16,[2]SOLICITANTE!B$3:K$85,10))</f>
        <v>Gabinete nº 17 - Pav. VER - 2º andar</v>
      </c>
      <c r="F16" s="31" t="s">
        <v>29</v>
      </c>
      <c r="G16" s="32" t="s">
        <v>30</v>
      </c>
      <c r="H16" s="28" t="s">
        <v>47</v>
      </c>
      <c r="I16" s="33">
        <v>0.61805555555555558</v>
      </c>
      <c r="J16" s="33">
        <v>0.68055555555555547</v>
      </c>
      <c r="K16" s="34">
        <f t="shared" si="0"/>
        <v>6.2499999999999889E-2</v>
      </c>
      <c r="L16" s="35">
        <f t="shared" si="2"/>
        <v>65949</v>
      </c>
      <c r="M16" s="36">
        <v>65972</v>
      </c>
      <c r="N16" s="37">
        <f t="shared" si="1"/>
        <v>23</v>
      </c>
    </row>
    <row r="17" spans="1:14" ht="50.1" customHeight="1" x14ac:dyDescent="0.25">
      <c r="A17" s="26"/>
      <c r="B17" s="27">
        <v>44609</v>
      </c>
      <c r="C17" s="28" t="s">
        <v>24</v>
      </c>
      <c r="D17" s="29" t="s">
        <v>48</v>
      </c>
      <c r="E17" s="30" t="str">
        <f>IF(D17="","",VLOOKUP(D17,[1]SOLICITANTE!B$3:K$85,10))</f>
        <v>Gabinete nº 19 - Pav. VER - 2º andar</v>
      </c>
      <c r="F17" s="31" t="s">
        <v>29</v>
      </c>
      <c r="G17" s="32" t="s">
        <v>30</v>
      </c>
      <c r="H17" s="28" t="s">
        <v>47</v>
      </c>
      <c r="I17" s="33">
        <v>0.39583333333333331</v>
      </c>
      <c r="J17" s="33">
        <v>0.47222222222222227</v>
      </c>
      <c r="K17" s="34">
        <f t="shared" si="0"/>
        <v>7.6388888888888951E-2</v>
      </c>
      <c r="L17" s="35">
        <f t="shared" si="2"/>
        <v>65972</v>
      </c>
      <c r="M17" s="36">
        <v>65993</v>
      </c>
      <c r="N17" s="37">
        <f t="shared" si="1"/>
        <v>21</v>
      </c>
    </row>
    <row r="18" spans="1:14" ht="50.1" customHeight="1" x14ac:dyDescent="0.25">
      <c r="A18" s="26"/>
      <c r="B18" s="27">
        <v>44609</v>
      </c>
      <c r="C18" s="28" t="s">
        <v>24</v>
      </c>
      <c r="D18" s="29" t="s">
        <v>48</v>
      </c>
      <c r="E18" s="30" t="str">
        <f>IF(D18="","",VLOOKUP(D18,[1]SOLICITANTE!B$3:K$85,10))</f>
        <v>Gabinete nº 19 - Pav. VER - 2º andar</v>
      </c>
      <c r="F18" s="28" t="s">
        <v>29</v>
      </c>
      <c r="G18" s="32" t="s">
        <v>30</v>
      </c>
      <c r="H18" s="38" t="s">
        <v>49</v>
      </c>
      <c r="I18" s="33">
        <v>0.58333333333333337</v>
      </c>
      <c r="J18" s="33">
        <v>0.63194444444444442</v>
      </c>
      <c r="K18" s="34">
        <f t="shared" si="0"/>
        <v>4.8611111111111049E-2</v>
      </c>
      <c r="L18" s="35">
        <f t="shared" si="2"/>
        <v>65993</v>
      </c>
      <c r="M18" s="40">
        <v>66014</v>
      </c>
      <c r="N18" s="37">
        <f t="shared" si="1"/>
        <v>21</v>
      </c>
    </row>
    <row r="19" spans="1:14" ht="50.1" customHeight="1" x14ac:dyDescent="0.25">
      <c r="A19" s="26"/>
      <c r="B19" s="27">
        <v>44610</v>
      </c>
      <c r="C19" s="28" t="s">
        <v>24</v>
      </c>
      <c r="D19" s="29" t="s">
        <v>50</v>
      </c>
      <c r="E19" s="30" t="s">
        <v>39</v>
      </c>
      <c r="F19" s="31" t="s">
        <v>40</v>
      </c>
      <c r="G19" s="32" t="s">
        <v>41</v>
      </c>
      <c r="H19" s="28" t="s">
        <v>51</v>
      </c>
      <c r="I19" s="33">
        <v>0.60416666666666663</v>
      </c>
      <c r="J19" s="33">
        <v>0.69444444444444453</v>
      </c>
      <c r="K19" s="34">
        <f t="shared" si="0"/>
        <v>9.0277777777777901E-2</v>
      </c>
      <c r="L19" s="35">
        <f t="shared" si="2"/>
        <v>66014</v>
      </c>
      <c r="M19" s="36">
        <v>66018</v>
      </c>
      <c r="N19" s="37">
        <f t="shared" si="1"/>
        <v>4</v>
      </c>
    </row>
    <row r="20" spans="1:14" ht="50.1" customHeight="1" x14ac:dyDescent="0.25">
      <c r="A20" s="41"/>
      <c r="B20" s="42">
        <v>44613</v>
      </c>
      <c r="C20" s="31" t="s">
        <v>52</v>
      </c>
      <c r="D20" s="43" t="s">
        <v>53</v>
      </c>
      <c r="E20" s="30" t="s">
        <v>54</v>
      </c>
      <c r="F20" s="31" t="s">
        <v>55</v>
      </c>
      <c r="G20" s="32" t="s">
        <v>55</v>
      </c>
      <c r="H20" s="44" t="s">
        <v>56</v>
      </c>
      <c r="I20" s="45">
        <v>0.34027777777777773</v>
      </c>
      <c r="J20" s="45">
        <v>0.625</v>
      </c>
      <c r="K20" s="34">
        <f t="shared" si="0"/>
        <v>0.28472222222222227</v>
      </c>
      <c r="L20" s="35">
        <f t="shared" si="2"/>
        <v>66018</v>
      </c>
      <c r="M20" s="46">
        <v>66066</v>
      </c>
      <c r="N20" s="37">
        <f t="shared" si="1"/>
        <v>48</v>
      </c>
    </row>
    <row r="21" spans="1:14" ht="50.1" customHeight="1" x14ac:dyDescent="0.25">
      <c r="A21" s="26"/>
      <c r="B21" s="27">
        <v>44614</v>
      </c>
      <c r="C21" s="28" t="s">
        <v>57</v>
      </c>
      <c r="D21" s="29" t="s">
        <v>58</v>
      </c>
      <c r="E21" s="30" t="str">
        <f>IF(D21="","",VLOOKUP(D21,[1]SOLICITANTE!B$3:K$85,10))</f>
        <v>Gabinete nº 22 - Pav. VER - 2º andar</v>
      </c>
      <c r="F21" s="28" t="s">
        <v>59</v>
      </c>
      <c r="G21" s="32" t="s">
        <v>59</v>
      </c>
      <c r="H21" s="38" t="s">
        <v>60</v>
      </c>
      <c r="I21" s="33">
        <v>0.41666666666666669</v>
      </c>
      <c r="J21" s="33">
        <v>0.46875</v>
      </c>
      <c r="K21" s="34">
        <f t="shared" si="0"/>
        <v>5.2083333333333315E-2</v>
      </c>
      <c r="L21" s="35">
        <f t="shared" si="2"/>
        <v>66066</v>
      </c>
      <c r="M21" s="40">
        <v>66085</v>
      </c>
      <c r="N21" s="37">
        <f t="shared" si="1"/>
        <v>19</v>
      </c>
    </row>
    <row r="22" spans="1:14" ht="50.1" customHeight="1" x14ac:dyDescent="0.25">
      <c r="A22" s="26"/>
      <c r="B22" s="27">
        <v>44614</v>
      </c>
      <c r="C22" s="28" t="s">
        <v>57</v>
      </c>
      <c r="D22" s="29" t="s">
        <v>61</v>
      </c>
      <c r="E22" s="30" t="s">
        <v>26</v>
      </c>
      <c r="F22" s="31" t="s">
        <v>62</v>
      </c>
      <c r="G22" s="32" t="s">
        <v>63</v>
      </c>
      <c r="H22" s="38" t="s">
        <v>64</v>
      </c>
      <c r="I22" s="33">
        <v>0.47222222222222227</v>
      </c>
      <c r="J22" s="33">
        <v>0.48958333333333331</v>
      </c>
      <c r="K22" s="34">
        <f t="shared" si="0"/>
        <v>1.7361111111111049E-2</v>
      </c>
      <c r="L22" s="35">
        <f t="shared" si="2"/>
        <v>66085</v>
      </c>
      <c r="M22" s="36">
        <v>66087</v>
      </c>
      <c r="N22" s="37">
        <f t="shared" si="1"/>
        <v>2</v>
      </c>
    </row>
    <row r="23" spans="1:14" ht="50.1" customHeight="1" x14ac:dyDescent="0.25">
      <c r="A23" s="47"/>
      <c r="B23" s="48">
        <v>44614</v>
      </c>
      <c r="C23" s="38" t="s">
        <v>57</v>
      </c>
      <c r="D23" s="39" t="s">
        <v>58</v>
      </c>
      <c r="E23" s="49" t="str">
        <f>IF(D23="","",VLOOKUP(D23,[1]SOLICITANTE!B$3:K$85,10))</f>
        <v>Gabinete nº 22 - Pav. VER - 2º andar</v>
      </c>
      <c r="F23" s="38" t="s">
        <v>40</v>
      </c>
      <c r="G23" s="50" t="s">
        <v>41</v>
      </c>
      <c r="H23" s="38" t="s">
        <v>65</v>
      </c>
      <c r="I23" s="51">
        <v>0.58333333333333337</v>
      </c>
      <c r="J23" s="51">
        <v>0.625</v>
      </c>
      <c r="K23" s="52">
        <f t="shared" si="0"/>
        <v>4.166666666666663E-2</v>
      </c>
      <c r="L23" s="53">
        <f t="shared" si="2"/>
        <v>66087</v>
      </c>
      <c r="M23" s="54">
        <v>66097</v>
      </c>
      <c r="N23" s="55">
        <f t="shared" si="1"/>
        <v>10</v>
      </c>
    </row>
    <row r="24" spans="1:14" ht="50.1" customHeight="1" x14ac:dyDescent="0.25">
      <c r="A24" s="26"/>
      <c r="B24" s="27">
        <v>44615</v>
      </c>
      <c r="C24" s="28" t="s">
        <v>57</v>
      </c>
      <c r="D24" s="29" t="s">
        <v>58</v>
      </c>
      <c r="E24" s="30" t="str">
        <f>IF(D24="","",VLOOKUP(D24,[1]SOLICITANTE!B$3:K$85,10))</f>
        <v>Gabinete nº 22 - Pav. VER - 2º andar</v>
      </c>
      <c r="F24" s="28" t="s">
        <v>40</v>
      </c>
      <c r="G24" s="32" t="s">
        <v>41</v>
      </c>
      <c r="H24" s="38" t="s">
        <v>66</v>
      </c>
      <c r="I24" s="33">
        <v>0.43055555555555558</v>
      </c>
      <c r="J24" s="33">
        <v>0.47222222222222227</v>
      </c>
      <c r="K24" s="34">
        <f t="shared" si="0"/>
        <v>4.1666666666666685E-2</v>
      </c>
      <c r="L24" s="35">
        <f t="shared" si="2"/>
        <v>66097</v>
      </c>
      <c r="M24" s="40">
        <v>66110</v>
      </c>
      <c r="N24" s="37">
        <f t="shared" si="1"/>
        <v>13</v>
      </c>
    </row>
    <row r="25" spans="1:14" ht="50.1" customHeight="1" x14ac:dyDescent="0.25">
      <c r="A25" s="26"/>
      <c r="B25" s="27">
        <v>44616</v>
      </c>
      <c r="C25" s="28" t="s">
        <v>57</v>
      </c>
      <c r="D25" s="29" t="s">
        <v>67</v>
      </c>
      <c r="E25" s="30" t="s">
        <v>68</v>
      </c>
      <c r="F25" s="31" t="s">
        <v>69</v>
      </c>
      <c r="G25" s="32" t="s">
        <v>70</v>
      </c>
      <c r="H25" s="28" t="s">
        <v>71</v>
      </c>
      <c r="I25" s="33">
        <v>0.4375</v>
      </c>
      <c r="J25" s="33">
        <v>0.5</v>
      </c>
      <c r="K25" s="34">
        <f t="shared" si="0"/>
        <v>6.25E-2</v>
      </c>
      <c r="L25" s="35">
        <f t="shared" si="2"/>
        <v>66110</v>
      </c>
      <c r="M25" s="36">
        <v>66117</v>
      </c>
      <c r="N25" s="37">
        <f t="shared" si="1"/>
        <v>7</v>
      </c>
    </row>
    <row r="26" spans="1:14" ht="50.1" customHeight="1" x14ac:dyDescent="0.25">
      <c r="A26" s="26"/>
      <c r="B26" s="27">
        <v>44616</v>
      </c>
      <c r="C26" s="28" t="s">
        <v>57</v>
      </c>
      <c r="D26" s="29" t="s">
        <v>48</v>
      </c>
      <c r="E26" s="30" t="str">
        <f>IF(D26="","",VLOOKUP(D26,[1]SOLICITANTE!B$3:K$85,10))</f>
        <v>Gabinete nº 19 - Pav. VER - 2º andar</v>
      </c>
      <c r="F26" s="28" t="s">
        <v>72</v>
      </c>
      <c r="G26" s="32" t="s">
        <v>73</v>
      </c>
      <c r="H26" s="38" t="s">
        <v>74</v>
      </c>
      <c r="I26" s="33">
        <v>0.60416666666666663</v>
      </c>
      <c r="J26" s="33">
        <v>0.64236111111111105</v>
      </c>
      <c r="K26" s="34">
        <f t="shared" si="0"/>
        <v>3.819444444444442E-2</v>
      </c>
      <c r="L26" s="35">
        <f t="shared" si="2"/>
        <v>66117</v>
      </c>
      <c r="M26" s="40">
        <v>66127</v>
      </c>
      <c r="N26" s="37">
        <f t="shared" si="1"/>
        <v>10</v>
      </c>
    </row>
    <row r="27" spans="1:14" ht="50.1" customHeight="1" x14ac:dyDescent="0.25">
      <c r="A27" s="26"/>
      <c r="B27" s="27">
        <v>44617</v>
      </c>
      <c r="C27" s="28" t="s">
        <v>57</v>
      </c>
      <c r="D27" s="29" t="s">
        <v>38</v>
      </c>
      <c r="E27" s="30" t="s">
        <v>39</v>
      </c>
      <c r="F27" s="31" t="s">
        <v>29</v>
      </c>
      <c r="G27" s="32" t="s">
        <v>30</v>
      </c>
      <c r="H27" s="28" t="s">
        <v>75</v>
      </c>
      <c r="I27" s="33">
        <v>0.44791666666666669</v>
      </c>
      <c r="J27" s="33">
        <v>0.50694444444444442</v>
      </c>
      <c r="K27" s="34">
        <f t="shared" si="0"/>
        <v>5.9027777777777735E-2</v>
      </c>
      <c r="L27" s="35">
        <f t="shared" si="2"/>
        <v>66127</v>
      </c>
      <c r="M27" s="36">
        <v>66153</v>
      </c>
      <c r="N27" s="37">
        <f t="shared" si="1"/>
        <v>26</v>
      </c>
    </row>
    <row r="28" spans="1:14" ht="50.1" customHeight="1" x14ac:dyDescent="0.25">
      <c r="A28" s="26"/>
      <c r="B28" s="27">
        <v>44617</v>
      </c>
      <c r="C28" s="28" t="s">
        <v>57</v>
      </c>
      <c r="D28" s="29" t="s">
        <v>38</v>
      </c>
      <c r="E28" s="30" t="s">
        <v>39</v>
      </c>
      <c r="F28" s="31" t="s">
        <v>27</v>
      </c>
      <c r="G28" s="32" t="s">
        <v>27</v>
      </c>
      <c r="H28" s="28" t="s">
        <v>76</v>
      </c>
      <c r="I28" s="33">
        <v>0.59027777777777779</v>
      </c>
      <c r="J28" s="33">
        <v>0.64583333333333337</v>
      </c>
      <c r="K28" s="34">
        <f t="shared" si="0"/>
        <v>5.555555555555558E-2</v>
      </c>
      <c r="L28" s="35">
        <f t="shared" si="2"/>
        <v>66153</v>
      </c>
      <c r="M28" s="36">
        <v>66169</v>
      </c>
      <c r="N28" s="37">
        <f t="shared" si="1"/>
        <v>16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4 D25 D27:D28" xr:uid="{76723E99-D123-4A8E-B728-AABE89B6E430}">
      <formula1>Solicita</formula1>
    </dataValidation>
    <dataValidation type="list" allowBlank="1" showInputMessage="1" showErrorMessage="1" sqref="D15 C10:C28" xr:uid="{45D1B602-EDFE-4374-9E49-20F678DB132A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3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2023-06-01T18:35:32Z</dcterms:created>
  <dcterms:modified xsi:type="dcterms:W3CDTF">2023-06-01T18:39:31Z</dcterms:modified>
</cp:coreProperties>
</file>