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_xlnm.Print_Area" localSheetId="0">Plan1!$A$1:$O$35</definedName>
    <definedName name="Motorista_2022">[1]SOLICITANTE!$M$3:$M$16</definedName>
  </definedNames>
  <calcPr calcId="145621"/>
</workbook>
</file>

<file path=xl/calcChain.xml><?xml version="1.0" encoding="utf-8"?>
<calcChain xmlns="http://schemas.openxmlformats.org/spreadsheetml/2006/main">
  <c r="N34" i="1" l="1"/>
  <c r="K34" i="1"/>
  <c r="N33" i="1"/>
  <c r="L33" i="1"/>
  <c r="K33" i="1"/>
  <c r="E33" i="1"/>
  <c r="N32" i="1"/>
  <c r="L32" i="1"/>
  <c r="K32" i="1"/>
  <c r="N31" i="1"/>
  <c r="L31" i="1"/>
  <c r="K31" i="1"/>
  <c r="E31" i="1"/>
  <c r="N30" i="1"/>
  <c r="K30" i="1"/>
  <c r="N29" i="1"/>
  <c r="K29" i="1"/>
  <c r="E29" i="1"/>
  <c r="N28" i="1"/>
  <c r="K28" i="1"/>
  <c r="L27" i="1"/>
  <c r="N27" i="1" s="1"/>
  <c r="K27" i="1"/>
  <c r="L26" i="1"/>
  <c r="N26" i="1" s="1"/>
  <c r="K26" i="1"/>
  <c r="N25" i="1"/>
  <c r="K25" i="1"/>
  <c r="L24" i="1"/>
  <c r="N24" i="1" s="1"/>
  <c r="K24" i="1"/>
  <c r="E24" i="1"/>
  <c r="L23" i="1"/>
  <c r="N23" i="1" s="1"/>
  <c r="K23" i="1"/>
  <c r="E23" i="1"/>
  <c r="L22" i="1"/>
  <c r="N22" i="1" s="1"/>
  <c r="K22" i="1"/>
  <c r="L21" i="1"/>
  <c r="N21" i="1" s="1"/>
  <c r="K21" i="1"/>
  <c r="L20" i="1"/>
  <c r="N20" i="1" s="1"/>
  <c r="K20" i="1"/>
  <c r="E20" i="1"/>
  <c r="L19" i="1"/>
  <c r="N19" i="1" s="1"/>
  <c r="K19" i="1"/>
  <c r="E19" i="1"/>
  <c r="L18" i="1"/>
  <c r="N18" i="1" s="1"/>
  <c r="K18" i="1"/>
  <c r="L17" i="1"/>
  <c r="N17" i="1" s="1"/>
  <c r="K17" i="1"/>
  <c r="L16" i="1"/>
  <c r="N16" i="1" s="1"/>
  <c r="K16" i="1"/>
  <c r="L15" i="1"/>
  <c r="N15" i="1" s="1"/>
  <c r="K15" i="1"/>
  <c r="N14" i="1"/>
  <c r="K14" i="1"/>
  <c r="E14" i="1"/>
  <c r="N13" i="1"/>
  <c r="L13" i="1"/>
  <c r="K13" i="1"/>
  <c r="E13" i="1"/>
  <c r="N12" i="1"/>
  <c r="L12" i="1"/>
  <c r="K12" i="1"/>
  <c r="L11" i="1"/>
  <c r="N11" i="1" s="1"/>
  <c r="K11" i="1"/>
  <c r="E11" i="1"/>
  <c r="L10" i="1"/>
  <c r="N10" i="1" s="1"/>
  <c r="K10" i="1"/>
  <c r="E10" i="1"/>
  <c r="N9" i="1"/>
  <c r="K9" i="1"/>
</calcChain>
</file>

<file path=xl/sharedStrings.xml><?xml version="1.0" encoding="utf-8"?>
<sst xmlns="http://schemas.openxmlformats.org/spreadsheetml/2006/main" count="168" uniqueCount="91">
  <si>
    <t>Diário de Bordo - 2022</t>
  </si>
  <si>
    <t>Registro de Movimentação dos Veículos Oficiais</t>
  </si>
  <si>
    <t>PLACA</t>
  </si>
  <si>
    <t>MARCA / MODELO</t>
  </si>
  <si>
    <t>KM INICIAL</t>
  </si>
  <si>
    <t>FCP 2153</t>
  </si>
  <si>
    <t>VW GOL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</si>
  <si>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</si>
  <si>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</si>
  <si>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</si>
  <si>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</si>
  <si>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</si>
  <si>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</si>
  <si>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</si>
  <si>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</si>
  <si>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</si>
  <si>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</si>
  <si>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</si>
  <si>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</si>
  <si>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</si>
  <si>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</si>
  <si>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</si>
  <si>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</si>
  <si>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Angélica Maria dos Santos</t>
  </si>
  <si>
    <t>Ademir do Nascimento Moreira</t>
  </si>
  <si>
    <t>Gabinete no. 06 - Pav VER - 1o. Andar</t>
  </si>
  <si>
    <t>VILA MIRIM</t>
  </si>
  <si>
    <t>Paço Municipal</t>
  </si>
  <si>
    <t>Secretaria de obras - levantamento de Processos</t>
  </si>
  <si>
    <t>Paulo César Monteiro Silveira</t>
  </si>
  <si>
    <t>Jardim Real</t>
  </si>
  <si>
    <t>Bairro Jardim Real</t>
  </si>
  <si>
    <t>Fiscalizar e identificar problemas na via pública</t>
  </si>
  <si>
    <t>Michele Quintas</t>
  </si>
  <si>
    <t>Reunião com Chefe de Gabinete</t>
  </si>
  <si>
    <t>Wesley Wendel de Souza Martins</t>
  </si>
  <si>
    <t>FIN - Pav. ADM - 1º andar</t>
  </si>
  <si>
    <t>Forte</t>
  </si>
  <si>
    <t>Bairro Forte</t>
  </si>
  <si>
    <t>Correio + lavagem de veículo oficial</t>
  </si>
  <si>
    <t>Marcos Linhares da Costa</t>
  </si>
  <si>
    <t>Melvi</t>
  </si>
  <si>
    <t>Bairro Melvi</t>
  </si>
  <si>
    <t>Verificar bueiros entupidos em via pública: Av. Wilson de Oliveira</t>
  </si>
  <si>
    <t>José de Jesus Ferreira Gonçalves</t>
  </si>
  <si>
    <t>Protocolar ofícios</t>
  </si>
  <si>
    <t>Marcelo Cabral Chuva</t>
  </si>
  <si>
    <t>Zeladoria</t>
  </si>
  <si>
    <t>Aviação</t>
  </si>
  <si>
    <t>Bairro Aviação</t>
  </si>
  <si>
    <t>Compras de Material de Construção</t>
  </si>
  <si>
    <t>Nailson Araujo Oliveira</t>
  </si>
  <si>
    <t>Secretaria Geral - Pav. ADM - 2º andar</t>
  </si>
  <si>
    <t>Protocolar Ofícios/ Correios</t>
  </si>
  <si>
    <t>Emerson Camargo</t>
  </si>
  <si>
    <t>Santos</t>
  </si>
  <si>
    <t>Visita ao 6o. Comando de Policiamento - a fim de tratar de assuntos relativos a Segurança Pública na Baixada Santista</t>
  </si>
  <si>
    <t>Caroline Pereira Binato</t>
  </si>
  <si>
    <t>Gabinete no. 01 - Pav. VER - 1o. Andar</t>
  </si>
  <si>
    <t>Sítio do Campo</t>
  </si>
  <si>
    <t>Bairro Sítio do Campo</t>
  </si>
  <si>
    <t>Entrega de documento Secretaria de Trânsito</t>
  </si>
  <si>
    <t>Abastecimento de veículo oficial</t>
  </si>
  <si>
    <t>Entrega de ofícios</t>
  </si>
  <si>
    <t>Glaucia Flores da Silva</t>
  </si>
  <si>
    <t>Boqueirão</t>
  </si>
  <si>
    <t>Bairro Boqueirão</t>
  </si>
  <si>
    <t>Entrega de documentos CEF</t>
  </si>
  <si>
    <t>Rômulo Brasil Rebouças</t>
  </si>
  <si>
    <t>Gabinete no. 04 - Pav, VER - 1o. Andar</t>
  </si>
  <si>
    <t>Reunião na Prefeitura - Chefe de Gabinete</t>
  </si>
  <si>
    <t>Secretarias: Habitação/ Saúde/ Cidadania</t>
  </si>
  <si>
    <t>BOQUEIRÃO</t>
  </si>
  <si>
    <t>lavagem de veículo oficial</t>
  </si>
  <si>
    <t>Bairro Mirim</t>
  </si>
  <si>
    <t>Entrega de documentos Banco do Brasil</t>
  </si>
  <si>
    <t>João Augusto Rios</t>
  </si>
  <si>
    <t>Retirada de Medalha Cezário Reis Lima</t>
  </si>
  <si>
    <t>Marcos Rogério Camara</t>
  </si>
  <si>
    <t>Gabinete no. 18 - Pav. VER - 2o. Andar</t>
  </si>
  <si>
    <t>São Paulo</t>
  </si>
  <si>
    <t>Aeroporto de Congonhas - viagem Brasília - transporte de Vereadores</t>
  </si>
  <si>
    <t>Wilson Luiz Costa</t>
  </si>
  <si>
    <t>Reunião com Prefeita - Assunto COMPIK-PG</t>
  </si>
  <si>
    <t>Eliana Aparecida Pedroso</t>
  </si>
  <si>
    <t>Entrega de documentos na Prefeitura - Gabinete Prefeita</t>
  </si>
  <si>
    <t xml:space="preserve">SOLEMAR </t>
  </si>
  <si>
    <t>Bairro Solemar</t>
  </si>
  <si>
    <t>Verificar buracos em via pública: Rua Crisólito</t>
  </si>
  <si>
    <t>Jéssica de Oliveira Lacalentola</t>
  </si>
  <si>
    <t>Aeroporto de Congonhas - viagem Brasília - Retorno Vereadores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</si>
</sst>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0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0" fillId="0" borderId="16" xfId="0" applyBorder="1" applyAlignment="1">
      <alignment vertical="center"/>
    </xf>
    <xf numFmtId="0" fontId="0" fillId="4" borderId="15" xfId="0" applyFill="1" applyBorder="1" applyAlignment="1">
      <alignment vertical="center"/>
    </xf>
    <xf numFmtId="14" fontId="0" fillId="4" borderId="13" xfId="0" applyNumberFormat="1" applyFill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view="pageBreakPreview" zoomScale="60" zoomScaleNormal="100" workbookViewId="0">
      <selection activeCell="A34" sqref="A34"/>
    </sheetView>
  </sheetViews>
  <sheetFormatPr defaultRowHeight="15" x14ac:dyDescent="0.25"/>
  <cols>
    <col min="2" max="2" width="12.5703125" bestFit="1" customWidth="1"/>
    <col min="3" max="3" width="29" bestFit="1" customWidth="1"/>
    <col min="4" max="4" width="44.85546875" customWidth="1"/>
    <col min="5" max="5" width="41.85546875" bestFit="1" customWidth="1"/>
    <col min="6" max="6" width="24.7109375" customWidth="1"/>
    <col min="7" max="7" width="24.42578125" bestFit="1" customWidth="1"/>
    <col min="8" max="8" width="52.28515625" bestFit="1" customWidth="1"/>
    <col min="9" max="9" width="10.5703125" bestFit="1" customWidth="1"/>
    <col min="10" max="10" width="14" bestFit="1" customWidth="1"/>
    <col min="11" max="11" width="10.85546875" bestFit="1" customWidth="1"/>
    <col min="12" max="12" width="9.85546875" bestFit="1" customWidth="1"/>
    <col min="14" max="14" width="13.7109375" bestFit="1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 t="s">
        <v>6</v>
      </c>
      <c r="E5" s="15"/>
      <c r="F5" s="16"/>
      <c r="G5" s="17"/>
      <c r="H5" s="17"/>
      <c r="I5" s="14"/>
      <c r="L5" s="18">
        <v>78907</v>
      </c>
      <c r="M5" s="19"/>
      <c r="N5" s="20"/>
    </row>
    <row r="6" spans="1:14" ht="15.75" thickBot="1" x14ac:dyDescent="0.3"/>
    <row r="7" spans="1:14" ht="16.5" thickBot="1" x14ac:dyDescent="0.3">
      <c r="A7" s="21" t="s">
        <v>7</v>
      </c>
      <c r="B7" s="21" t="s">
        <v>8</v>
      </c>
      <c r="C7" s="22" t="s">
        <v>9</v>
      </c>
      <c r="D7" s="22" t="s">
        <v>10</v>
      </c>
      <c r="E7" s="23" t="s">
        <v>11</v>
      </c>
      <c r="F7" s="22" t="s">
        <v>12</v>
      </c>
      <c r="G7" s="22" t="s">
        <v>13</v>
      </c>
      <c r="H7" s="23" t="s">
        <v>14</v>
      </c>
      <c r="I7" s="23" t="s">
        <v>15</v>
      </c>
      <c r="J7" s="22"/>
      <c r="K7" s="22"/>
      <c r="L7" s="23" t="s">
        <v>16</v>
      </c>
      <c r="M7" s="22"/>
      <c r="N7" s="22"/>
    </row>
    <row r="8" spans="1:14" ht="63.75" thickBot="1" x14ac:dyDescent="0.3">
      <c r="A8" s="21"/>
      <c r="B8" s="21"/>
      <c r="C8" s="22"/>
      <c r="D8" s="22"/>
      <c r="E8" s="22"/>
      <c r="F8" s="22"/>
      <c r="G8" s="22"/>
      <c r="H8" s="22"/>
      <c r="I8" s="24" t="s">
        <v>17</v>
      </c>
      <c r="J8" s="24" t="s">
        <v>18</v>
      </c>
      <c r="K8" s="24" t="s">
        <v>19</v>
      </c>
      <c r="L8" s="24" t="s">
        <v>20</v>
      </c>
      <c r="M8" s="24" t="s">
        <v>21</v>
      </c>
      <c r="N8" s="24" t="s">
        <v>22</v>
      </c>
    </row>
    <row r="9" spans="1:14" x14ac:dyDescent="0.25">
      <c r="A9" s="25"/>
      <c r="B9" s="26">
        <v>44652</v>
      </c>
      <c r="C9" s="27" t="s">
        <v>23</v>
      </c>
      <c r="D9" s="28" t="s">
        <v>24</v>
      </c>
      <c r="E9" s="29" t="s">
        <v>25</v>
      </c>
      <c r="F9" s="30" t="s">
        <v>26</v>
      </c>
      <c r="G9" s="31" t="s">
        <v>27</v>
      </c>
      <c r="H9" s="27" t="s">
        <v>28</v>
      </c>
      <c r="I9" s="32">
        <v>0.40972222222222227</v>
      </c>
      <c r="J9" s="32">
        <v>0.49652777777777773</v>
      </c>
      <c r="K9" s="33">
        <f t="shared" ref="K9:K34" si="0">IF(I9="","",IF(J9="","",J9-I9))</f>
        <v>8.6805555555555469E-2</v>
      </c>
      <c r="L9" s="34">
        <v>78907</v>
      </c>
      <c r="M9" s="35">
        <v>78930</v>
      </c>
      <c r="N9" s="36">
        <f t="shared" ref="N9:N34" si="1">IF(M9=0,"",M9-L9)</f>
        <v>23</v>
      </c>
    </row>
    <row r="10" spans="1:14" x14ac:dyDescent="0.25">
      <c r="A10" s="25"/>
      <c r="B10" s="26">
        <v>44655</v>
      </c>
      <c r="C10" s="27" t="s">
        <v>23</v>
      </c>
      <c r="D10" s="28" t="s">
        <v>29</v>
      </c>
      <c r="E10" s="29" t="str">
        <f>IF(D10="","",VLOOKUP(D10,[1]SOLICITANTE!B$3:K$85,10))</f>
        <v>Gabinete nº 16 - Pav. VER - 2º andar</v>
      </c>
      <c r="F10" s="30" t="s">
        <v>30</v>
      </c>
      <c r="G10" s="31" t="s">
        <v>31</v>
      </c>
      <c r="H10" s="27" t="s">
        <v>32</v>
      </c>
      <c r="I10" s="32">
        <v>0.55555555555555558</v>
      </c>
      <c r="J10" s="32">
        <v>0.61805555555555558</v>
      </c>
      <c r="K10" s="33">
        <f t="shared" si="0"/>
        <v>6.25E-2</v>
      </c>
      <c r="L10" s="34">
        <f t="shared" ref="L10:L34" si="2">M9</f>
        <v>78930</v>
      </c>
      <c r="M10" s="35">
        <v>78970</v>
      </c>
      <c r="N10" s="36">
        <f t="shared" si="1"/>
        <v>40</v>
      </c>
    </row>
    <row r="11" spans="1:14" x14ac:dyDescent="0.25">
      <c r="A11" s="25"/>
      <c r="B11" s="26">
        <v>44655</v>
      </c>
      <c r="C11" s="27" t="s">
        <v>23</v>
      </c>
      <c r="D11" s="28" t="s">
        <v>33</v>
      </c>
      <c r="E11" s="29" t="str">
        <f>IF(D11="","",VLOOKUP(D11,[1]SOLICITANTE!B$3:K$85,10))</f>
        <v>Gabinete nº 03 - Pav.VER - 1º andar</v>
      </c>
      <c r="F11" s="30" t="s">
        <v>26</v>
      </c>
      <c r="G11" s="31" t="s">
        <v>27</v>
      </c>
      <c r="H11" s="27" t="s">
        <v>34</v>
      </c>
      <c r="I11" s="32">
        <v>0.62847222222222221</v>
      </c>
      <c r="J11" s="32">
        <v>0.6875</v>
      </c>
      <c r="K11" s="33">
        <f t="shared" si="0"/>
        <v>5.902777777777779E-2</v>
      </c>
      <c r="L11" s="34">
        <f t="shared" si="2"/>
        <v>78970</v>
      </c>
      <c r="M11" s="35">
        <v>78995</v>
      </c>
      <c r="N11" s="36">
        <f t="shared" si="1"/>
        <v>25</v>
      </c>
    </row>
    <row r="12" spans="1:14" x14ac:dyDescent="0.25">
      <c r="A12" s="25"/>
      <c r="B12" s="26">
        <v>44656</v>
      </c>
      <c r="C12" s="27" t="s">
        <v>23</v>
      </c>
      <c r="D12" s="28" t="s">
        <v>35</v>
      </c>
      <c r="E12" s="29" t="s">
        <v>36</v>
      </c>
      <c r="F12" s="30" t="s">
        <v>37</v>
      </c>
      <c r="G12" s="31" t="s">
        <v>38</v>
      </c>
      <c r="H12" s="27" t="s">
        <v>39</v>
      </c>
      <c r="I12" s="32">
        <v>0.41666666666666669</v>
      </c>
      <c r="J12" s="32">
        <v>0.4375</v>
      </c>
      <c r="K12" s="33">
        <f t="shared" si="0"/>
        <v>2.0833333333333315E-2</v>
      </c>
      <c r="L12" s="34">
        <f t="shared" si="2"/>
        <v>78995</v>
      </c>
      <c r="M12" s="35">
        <v>79002</v>
      </c>
      <c r="N12" s="36">
        <f t="shared" si="1"/>
        <v>7</v>
      </c>
    </row>
    <row r="13" spans="1:14" ht="30" customHeight="1" x14ac:dyDescent="0.25">
      <c r="A13" s="25"/>
      <c r="B13" s="26">
        <v>44656</v>
      </c>
      <c r="C13" s="27" t="s">
        <v>23</v>
      </c>
      <c r="D13" s="28" t="s">
        <v>40</v>
      </c>
      <c r="E13" s="29" t="str">
        <f>IF(D13="","",VLOOKUP(D13,[1]SOLICITANTE!B$3:K$85,10))</f>
        <v>Gabinete nº 22 - Pav. VER - 2º andar</v>
      </c>
      <c r="F13" s="30" t="s">
        <v>41</v>
      </c>
      <c r="G13" s="31" t="s">
        <v>42</v>
      </c>
      <c r="H13" s="37" t="s">
        <v>43</v>
      </c>
      <c r="I13" s="32">
        <v>0.58333333333333337</v>
      </c>
      <c r="J13" s="32">
        <v>0.67361111111111116</v>
      </c>
      <c r="K13" s="33">
        <f t="shared" si="0"/>
        <v>9.027777777777779E-2</v>
      </c>
      <c r="L13" s="34">
        <f t="shared" si="2"/>
        <v>79002</v>
      </c>
      <c r="M13" s="35">
        <v>79028</v>
      </c>
      <c r="N13" s="36">
        <f t="shared" si="1"/>
        <v>26</v>
      </c>
    </row>
    <row r="14" spans="1:14" x14ac:dyDescent="0.25">
      <c r="A14" s="25"/>
      <c r="B14" s="26">
        <v>44657</v>
      </c>
      <c r="C14" s="27" t="s">
        <v>23</v>
      </c>
      <c r="D14" s="28" t="s">
        <v>44</v>
      </c>
      <c r="E14" s="29" t="str">
        <f>IF(D14="","",VLOOKUP(D14,[1]SOLICITANTE!B$3:K$85,10))</f>
        <v>Secretaria Geral - Pav. ADM - 2º andar</v>
      </c>
      <c r="F14" s="30" t="s">
        <v>26</v>
      </c>
      <c r="G14" s="31" t="s">
        <v>27</v>
      </c>
      <c r="H14" s="27" t="s">
        <v>45</v>
      </c>
      <c r="I14" s="32">
        <v>0.60416666666666663</v>
      </c>
      <c r="J14" s="32">
        <v>0.63194444444444442</v>
      </c>
      <c r="K14" s="33">
        <f t="shared" si="0"/>
        <v>2.777777777777779E-2</v>
      </c>
      <c r="L14" s="34">
        <v>79028</v>
      </c>
      <c r="M14" s="35">
        <v>79048</v>
      </c>
      <c r="N14" s="36">
        <f t="shared" si="1"/>
        <v>20</v>
      </c>
    </row>
    <row r="15" spans="1:14" x14ac:dyDescent="0.25">
      <c r="A15" s="25"/>
      <c r="B15" s="26">
        <v>44658</v>
      </c>
      <c r="C15" s="27" t="s">
        <v>23</v>
      </c>
      <c r="D15" s="28" t="s">
        <v>46</v>
      </c>
      <c r="E15" s="29" t="s">
        <v>47</v>
      </c>
      <c r="F15" s="30" t="s">
        <v>48</v>
      </c>
      <c r="G15" s="31" t="s">
        <v>49</v>
      </c>
      <c r="H15" s="27" t="s">
        <v>50</v>
      </c>
      <c r="I15" s="32">
        <v>0.45833333333333331</v>
      </c>
      <c r="J15" s="32">
        <v>0.52083333333333337</v>
      </c>
      <c r="K15" s="33">
        <f t="shared" si="0"/>
        <v>6.2500000000000056E-2</v>
      </c>
      <c r="L15" s="34">
        <f t="shared" si="2"/>
        <v>79048</v>
      </c>
      <c r="M15" s="35">
        <v>79056</v>
      </c>
      <c r="N15" s="36">
        <f t="shared" si="1"/>
        <v>8</v>
      </c>
    </row>
    <row r="16" spans="1:14" x14ac:dyDescent="0.25">
      <c r="A16" s="25"/>
      <c r="B16" s="26">
        <v>44659</v>
      </c>
      <c r="C16" s="27" t="s">
        <v>23</v>
      </c>
      <c r="D16" s="28" t="s">
        <v>51</v>
      </c>
      <c r="E16" s="29" t="s">
        <v>52</v>
      </c>
      <c r="F16" s="30" t="s">
        <v>26</v>
      </c>
      <c r="G16" s="31" t="s">
        <v>27</v>
      </c>
      <c r="H16" s="38" t="s">
        <v>53</v>
      </c>
      <c r="I16" s="32">
        <v>0.40277777777777773</v>
      </c>
      <c r="J16" s="32">
        <v>0.49305555555555558</v>
      </c>
      <c r="K16" s="33">
        <f t="shared" si="0"/>
        <v>9.0277777777777846E-2</v>
      </c>
      <c r="L16" s="34">
        <f t="shared" si="2"/>
        <v>79056</v>
      </c>
      <c r="M16" s="35">
        <v>79078</v>
      </c>
      <c r="N16" s="36">
        <f t="shared" si="1"/>
        <v>22</v>
      </c>
    </row>
    <row r="17" spans="1:14" ht="50.1" customHeight="1" x14ac:dyDescent="0.25">
      <c r="A17" s="25"/>
      <c r="B17" s="26">
        <v>44662</v>
      </c>
      <c r="C17" s="27" t="s">
        <v>23</v>
      </c>
      <c r="D17" s="39" t="s">
        <v>54</v>
      </c>
      <c r="E17" s="40" t="s">
        <v>25</v>
      </c>
      <c r="F17" s="30" t="s">
        <v>55</v>
      </c>
      <c r="G17" s="31" t="s">
        <v>55</v>
      </c>
      <c r="H17" s="37" t="s">
        <v>56</v>
      </c>
      <c r="I17" s="32">
        <v>0.375</v>
      </c>
      <c r="J17" s="32">
        <v>0.6875</v>
      </c>
      <c r="K17" s="33">
        <f t="shared" si="0"/>
        <v>0.3125</v>
      </c>
      <c r="L17" s="34">
        <f t="shared" si="2"/>
        <v>79078</v>
      </c>
      <c r="M17" s="35">
        <v>79162</v>
      </c>
      <c r="N17" s="36">
        <f t="shared" si="1"/>
        <v>84</v>
      </c>
    </row>
    <row r="18" spans="1:14" x14ac:dyDescent="0.25">
      <c r="A18" s="25"/>
      <c r="B18" s="26">
        <v>44663</v>
      </c>
      <c r="C18" s="27" t="s">
        <v>23</v>
      </c>
      <c r="D18" s="28" t="s">
        <v>57</v>
      </c>
      <c r="E18" s="29" t="s">
        <v>58</v>
      </c>
      <c r="F18" s="30" t="s">
        <v>59</v>
      </c>
      <c r="G18" s="31" t="s">
        <v>60</v>
      </c>
      <c r="H18" s="27" t="s">
        <v>61</v>
      </c>
      <c r="I18" s="32">
        <v>0.41666666666666669</v>
      </c>
      <c r="J18" s="32">
        <v>0.4375</v>
      </c>
      <c r="K18" s="33">
        <f t="shared" si="0"/>
        <v>2.0833333333333315E-2</v>
      </c>
      <c r="L18" s="34">
        <f t="shared" si="2"/>
        <v>79162</v>
      </c>
      <c r="M18" s="35">
        <v>79167</v>
      </c>
      <c r="N18" s="36">
        <f t="shared" si="1"/>
        <v>5</v>
      </c>
    </row>
    <row r="19" spans="1:14" x14ac:dyDescent="0.25">
      <c r="A19" s="25"/>
      <c r="B19" s="26">
        <v>44664</v>
      </c>
      <c r="C19" s="27" t="s">
        <v>23</v>
      </c>
      <c r="D19" s="27" t="s">
        <v>23</v>
      </c>
      <c r="E19" s="29" t="str">
        <f>IF(D19="","",VLOOKUP(D19,[1]SOLICITANTE!B$3:K$85,10))</f>
        <v>MOT - Pav. ADM - Térreo</v>
      </c>
      <c r="F19" s="30" t="s">
        <v>59</v>
      </c>
      <c r="G19" s="31" t="s">
        <v>60</v>
      </c>
      <c r="H19" s="27" t="s">
        <v>62</v>
      </c>
      <c r="I19" s="32">
        <v>0.3888888888888889</v>
      </c>
      <c r="J19" s="32">
        <v>0.40972222222222227</v>
      </c>
      <c r="K19" s="33">
        <f t="shared" si="0"/>
        <v>2.083333333333337E-2</v>
      </c>
      <c r="L19" s="34">
        <f t="shared" si="2"/>
        <v>79167</v>
      </c>
      <c r="M19" s="35">
        <v>79172</v>
      </c>
      <c r="N19" s="36">
        <f t="shared" si="1"/>
        <v>5</v>
      </c>
    </row>
    <row r="20" spans="1:14" x14ac:dyDescent="0.25">
      <c r="A20" s="25"/>
      <c r="B20" s="26">
        <v>44664</v>
      </c>
      <c r="C20" s="27" t="s">
        <v>23</v>
      </c>
      <c r="D20" s="28" t="s">
        <v>44</v>
      </c>
      <c r="E20" s="29" t="str">
        <f>IF(D20="","",VLOOKUP(D20,[1]SOLICITANTE!B$3:K$85,10))</f>
        <v>Secretaria Geral - Pav. ADM - 2º andar</v>
      </c>
      <c r="F20" s="30" t="s">
        <v>26</v>
      </c>
      <c r="G20" s="31" t="s">
        <v>27</v>
      </c>
      <c r="H20" s="27" t="s">
        <v>63</v>
      </c>
      <c r="I20" s="32">
        <v>0.58333333333333337</v>
      </c>
      <c r="J20" s="32">
        <v>0.64583333333333337</v>
      </c>
      <c r="K20" s="33">
        <f t="shared" si="0"/>
        <v>6.25E-2</v>
      </c>
      <c r="L20" s="34">
        <f t="shared" si="2"/>
        <v>79172</v>
      </c>
      <c r="M20" s="35">
        <v>79194</v>
      </c>
      <c r="N20" s="36">
        <f t="shared" si="1"/>
        <v>22</v>
      </c>
    </row>
    <row r="21" spans="1:14" x14ac:dyDescent="0.25">
      <c r="A21" s="25"/>
      <c r="B21" s="26">
        <v>44669</v>
      </c>
      <c r="C21" s="27" t="s">
        <v>23</v>
      </c>
      <c r="D21" s="28" t="s">
        <v>64</v>
      </c>
      <c r="E21" s="29" t="s">
        <v>36</v>
      </c>
      <c r="F21" s="30" t="s">
        <v>65</v>
      </c>
      <c r="G21" s="31" t="s">
        <v>66</v>
      </c>
      <c r="H21" s="27" t="s">
        <v>67</v>
      </c>
      <c r="I21" s="32">
        <v>0.58333333333333337</v>
      </c>
      <c r="J21" s="32">
        <v>0.625</v>
      </c>
      <c r="K21" s="33">
        <f t="shared" si="0"/>
        <v>4.166666666666663E-2</v>
      </c>
      <c r="L21" s="34">
        <f t="shared" si="2"/>
        <v>79194</v>
      </c>
      <c r="M21" s="35">
        <v>79200</v>
      </c>
      <c r="N21" s="36">
        <f t="shared" si="1"/>
        <v>6</v>
      </c>
    </row>
    <row r="22" spans="1:14" x14ac:dyDescent="0.25">
      <c r="A22" s="25"/>
      <c r="B22" s="26">
        <v>44671</v>
      </c>
      <c r="C22" s="27" t="s">
        <v>23</v>
      </c>
      <c r="D22" s="28" t="s">
        <v>68</v>
      </c>
      <c r="E22" s="29" t="s">
        <v>69</v>
      </c>
      <c r="F22" s="30" t="s">
        <v>26</v>
      </c>
      <c r="G22" s="31" t="s">
        <v>27</v>
      </c>
      <c r="H22" s="27" t="s">
        <v>70</v>
      </c>
      <c r="I22" s="32">
        <v>0.4375</v>
      </c>
      <c r="J22" s="32">
        <v>0.50347222222222221</v>
      </c>
      <c r="K22" s="33">
        <f t="shared" si="0"/>
        <v>6.597222222222221E-2</v>
      </c>
      <c r="L22" s="34">
        <f t="shared" si="2"/>
        <v>79200</v>
      </c>
      <c r="M22" s="35">
        <v>79225</v>
      </c>
      <c r="N22" s="36">
        <f t="shared" si="1"/>
        <v>25</v>
      </c>
    </row>
    <row r="23" spans="1:14" x14ac:dyDescent="0.25">
      <c r="A23" s="25"/>
      <c r="B23" s="26">
        <v>44671</v>
      </c>
      <c r="C23" s="27" t="s">
        <v>23</v>
      </c>
      <c r="D23" s="28" t="s">
        <v>29</v>
      </c>
      <c r="E23" s="29" t="str">
        <f>IF(D23="","",VLOOKUP(D23,[1]SOLICITANTE!B$3:K$85,10))</f>
        <v>Gabinete nº 16 - Pav. VER - 2º andar</v>
      </c>
      <c r="F23" s="30" t="s">
        <v>26</v>
      </c>
      <c r="G23" s="31" t="s">
        <v>27</v>
      </c>
      <c r="H23" s="27" t="s">
        <v>71</v>
      </c>
      <c r="I23" s="32">
        <v>0.61111111111111105</v>
      </c>
      <c r="J23" s="32">
        <v>0.72222222222222221</v>
      </c>
      <c r="K23" s="33">
        <f t="shared" si="0"/>
        <v>0.11111111111111116</v>
      </c>
      <c r="L23" s="34">
        <f t="shared" si="2"/>
        <v>79225</v>
      </c>
      <c r="M23" s="35">
        <v>79265</v>
      </c>
      <c r="N23" s="36">
        <f t="shared" si="1"/>
        <v>40</v>
      </c>
    </row>
    <row r="24" spans="1:14" x14ac:dyDescent="0.25">
      <c r="A24" s="25"/>
      <c r="B24" s="26">
        <v>44673</v>
      </c>
      <c r="C24" s="27" t="s">
        <v>23</v>
      </c>
      <c r="D24" s="27" t="s">
        <v>23</v>
      </c>
      <c r="E24" s="29" t="str">
        <f>IF(D24="","",VLOOKUP(D24,[1]SOLICITANTE!B$3:K$85,10))</f>
        <v>MOT - Pav. ADM - Térreo</v>
      </c>
      <c r="F24" s="30" t="s">
        <v>72</v>
      </c>
      <c r="G24" s="31" t="s">
        <v>66</v>
      </c>
      <c r="H24" s="27" t="s">
        <v>73</v>
      </c>
      <c r="I24" s="32">
        <v>0.35416666666666669</v>
      </c>
      <c r="J24" s="32">
        <v>0.4375</v>
      </c>
      <c r="K24" s="33">
        <f t="shared" si="0"/>
        <v>8.3333333333333315E-2</v>
      </c>
      <c r="L24" s="34">
        <f t="shared" si="2"/>
        <v>79265</v>
      </c>
      <c r="M24" s="35">
        <v>79270</v>
      </c>
      <c r="N24" s="36">
        <f t="shared" si="1"/>
        <v>5</v>
      </c>
    </row>
    <row r="25" spans="1:14" x14ac:dyDescent="0.25">
      <c r="A25" s="25"/>
      <c r="B25" s="26">
        <v>44676</v>
      </c>
      <c r="C25" s="27" t="s">
        <v>23</v>
      </c>
      <c r="D25" s="27" t="s">
        <v>51</v>
      </c>
      <c r="E25" s="40" t="s">
        <v>52</v>
      </c>
      <c r="F25" s="30" t="s">
        <v>26</v>
      </c>
      <c r="G25" s="31" t="s">
        <v>74</v>
      </c>
      <c r="H25" s="27" t="s">
        <v>45</v>
      </c>
      <c r="I25" s="32">
        <v>0.63194444444444442</v>
      </c>
      <c r="J25" s="32">
        <v>0.6875</v>
      </c>
      <c r="K25" s="33">
        <f t="shared" si="0"/>
        <v>5.555555555555558E-2</v>
      </c>
      <c r="L25" s="34">
        <v>79270</v>
      </c>
      <c r="M25" s="35">
        <v>79291</v>
      </c>
      <c r="N25" s="36">
        <f t="shared" si="1"/>
        <v>21</v>
      </c>
    </row>
    <row r="26" spans="1:14" x14ac:dyDescent="0.25">
      <c r="A26" s="25"/>
      <c r="B26" s="26">
        <v>44676</v>
      </c>
      <c r="C26" s="27" t="s">
        <v>23</v>
      </c>
      <c r="D26" s="28" t="s">
        <v>64</v>
      </c>
      <c r="E26" s="29" t="s">
        <v>36</v>
      </c>
      <c r="F26" s="30" t="s">
        <v>65</v>
      </c>
      <c r="G26" s="31" t="s">
        <v>66</v>
      </c>
      <c r="H26" s="27" t="s">
        <v>75</v>
      </c>
      <c r="I26" s="32">
        <v>0.70833333333333337</v>
      </c>
      <c r="J26" s="32">
        <v>0.72916666666666663</v>
      </c>
      <c r="K26" s="33">
        <f t="shared" si="0"/>
        <v>2.0833333333333259E-2</v>
      </c>
      <c r="L26" s="34">
        <f t="shared" si="2"/>
        <v>79291</v>
      </c>
      <c r="M26" s="35">
        <v>79295</v>
      </c>
      <c r="N26" s="36">
        <f t="shared" si="1"/>
        <v>4</v>
      </c>
    </row>
    <row r="27" spans="1:14" x14ac:dyDescent="0.25">
      <c r="A27" s="25"/>
      <c r="B27" s="26">
        <v>44677</v>
      </c>
      <c r="C27" s="27" t="s">
        <v>23</v>
      </c>
      <c r="D27" s="27" t="s">
        <v>76</v>
      </c>
      <c r="E27" s="40" t="s">
        <v>52</v>
      </c>
      <c r="F27" s="30" t="s">
        <v>55</v>
      </c>
      <c r="G27" s="41" t="s">
        <v>55</v>
      </c>
      <c r="H27" s="42" t="s">
        <v>77</v>
      </c>
      <c r="I27" s="32">
        <v>0.38194444444444442</v>
      </c>
      <c r="J27" s="32">
        <v>0.45833333333333331</v>
      </c>
      <c r="K27" s="33">
        <f t="shared" si="0"/>
        <v>7.6388888888888895E-2</v>
      </c>
      <c r="L27" s="34">
        <f t="shared" si="2"/>
        <v>79295</v>
      </c>
      <c r="M27" s="35">
        <v>79350</v>
      </c>
      <c r="N27" s="36">
        <f t="shared" si="1"/>
        <v>55</v>
      </c>
    </row>
    <row r="28" spans="1:14" ht="30" customHeight="1" x14ac:dyDescent="0.25">
      <c r="A28" s="25"/>
      <c r="B28" s="26">
        <v>44677</v>
      </c>
      <c r="C28" s="27" t="s">
        <v>23</v>
      </c>
      <c r="D28" s="27" t="s">
        <v>78</v>
      </c>
      <c r="E28" s="29" t="s">
        <v>79</v>
      </c>
      <c r="F28" s="30" t="s">
        <v>80</v>
      </c>
      <c r="G28" s="31" t="s">
        <v>80</v>
      </c>
      <c r="H28" s="37" t="s">
        <v>81</v>
      </c>
      <c r="I28" s="32">
        <v>0.625</v>
      </c>
      <c r="J28" s="32">
        <v>0.77430555555555547</v>
      </c>
      <c r="K28" s="33">
        <f t="shared" si="0"/>
        <v>0.14930555555555547</v>
      </c>
      <c r="L28" s="34">
        <v>79350</v>
      </c>
      <c r="M28" s="35">
        <v>79490</v>
      </c>
      <c r="N28" s="36">
        <f t="shared" si="1"/>
        <v>140</v>
      </c>
    </row>
    <row r="29" spans="1:14" x14ac:dyDescent="0.25">
      <c r="A29" s="25"/>
      <c r="B29" s="26">
        <v>44678</v>
      </c>
      <c r="C29" s="27" t="s">
        <v>23</v>
      </c>
      <c r="D29" s="28" t="s">
        <v>82</v>
      </c>
      <c r="E29" s="29" t="str">
        <f>IF(D29="","",VLOOKUP(D29,[1]SOLICITANTE!B$3:K$85,10))</f>
        <v>Gabinete nº 14 - Pav. VER - 2º andar</v>
      </c>
      <c r="F29" s="30" t="s">
        <v>26</v>
      </c>
      <c r="G29" s="31" t="s">
        <v>74</v>
      </c>
      <c r="H29" s="27" t="s">
        <v>83</v>
      </c>
      <c r="I29" s="32">
        <v>0.375</v>
      </c>
      <c r="J29" s="32">
        <v>0.52083333333333337</v>
      </c>
      <c r="K29" s="33">
        <f t="shared" si="0"/>
        <v>0.14583333333333337</v>
      </c>
      <c r="L29" s="34">
        <v>79490</v>
      </c>
      <c r="M29" s="35">
        <v>79510</v>
      </c>
      <c r="N29" s="36">
        <f t="shared" si="1"/>
        <v>20</v>
      </c>
    </row>
    <row r="30" spans="1:14" ht="30" customHeight="1" x14ac:dyDescent="0.25">
      <c r="A30" s="25"/>
      <c r="B30" s="26">
        <v>44679</v>
      </c>
      <c r="C30" s="27" t="s">
        <v>23</v>
      </c>
      <c r="D30" s="28" t="s">
        <v>84</v>
      </c>
      <c r="E30" s="29" t="s">
        <v>58</v>
      </c>
      <c r="F30" s="30" t="s">
        <v>26</v>
      </c>
      <c r="G30" s="31" t="s">
        <v>27</v>
      </c>
      <c r="H30" s="37" t="s">
        <v>85</v>
      </c>
      <c r="I30" s="32">
        <v>0.375</v>
      </c>
      <c r="J30" s="32">
        <v>0.41666666666666669</v>
      </c>
      <c r="K30" s="33">
        <f t="shared" si="0"/>
        <v>4.1666666666666685E-2</v>
      </c>
      <c r="L30" s="34">
        <v>79510</v>
      </c>
      <c r="M30" s="35">
        <v>79531</v>
      </c>
      <c r="N30" s="36">
        <f t="shared" si="1"/>
        <v>21</v>
      </c>
    </row>
    <row r="31" spans="1:14" x14ac:dyDescent="0.25">
      <c r="A31" s="25"/>
      <c r="B31" s="26">
        <v>44679</v>
      </c>
      <c r="C31" s="27" t="s">
        <v>23</v>
      </c>
      <c r="D31" s="28" t="s">
        <v>40</v>
      </c>
      <c r="E31" s="29" t="str">
        <f>IF(D31="","",VLOOKUP(D31,[1]SOLICITANTE!B$3:K$85,10))</f>
        <v>Gabinete nº 22 - Pav. VER - 2º andar</v>
      </c>
      <c r="F31" s="30" t="s">
        <v>86</v>
      </c>
      <c r="G31" s="31" t="s">
        <v>87</v>
      </c>
      <c r="H31" s="27" t="s">
        <v>88</v>
      </c>
      <c r="I31" s="32">
        <v>0.4236111111111111</v>
      </c>
      <c r="J31" s="32">
        <v>0.50972222222222219</v>
      </c>
      <c r="K31" s="33">
        <f t="shared" si="0"/>
        <v>8.6111111111111083E-2</v>
      </c>
      <c r="L31" s="34">
        <f t="shared" si="2"/>
        <v>79531</v>
      </c>
      <c r="M31" s="35">
        <v>79588</v>
      </c>
      <c r="N31" s="36">
        <f t="shared" si="1"/>
        <v>57</v>
      </c>
    </row>
    <row r="32" spans="1:14" x14ac:dyDescent="0.25">
      <c r="A32" s="25"/>
      <c r="B32" s="26">
        <v>44679</v>
      </c>
      <c r="C32" s="27" t="s">
        <v>23</v>
      </c>
      <c r="D32" s="27" t="s">
        <v>51</v>
      </c>
      <c r="E32" s="40" t="s">
        <v>52</v>
      </c>
      <c r="F32" s="30" t="s">
        <v>26</v>
      </c>
      <c r="G32" s="31" t="s">
        <v>27</v>
      </c>
      <c r="H32" s="27" t="s">
        <v>45</v>
      </c>
      <c r="I32" s="32">
        <v>0.60416666666666663</v>
      </c>
      <c r="J32" s="32">
        <v>0.65277777777777779</v>
      </c>
      <c r="K32" s="33">
        <f t="shared" si="0"/>
        <v>4.861111111111116E-2</v>
      </c>
      <c r="L32" s="34">
        <f t="shared" si="2"/>
        <v>79588</v>
      </c>
      <c r="M32" s="35">
        <v>79608</v>
      </c>
      <c r="N32" s="36">
        <f t="shared" si="1"/>
        <v>20</v>
      </c>
    </row>
    <row r="33" spans="1:14" x14ac:dyDescent="0.25">
      <c r="A33" s="25"/>
      <c r="B33" s="26">
        <v>44680</v>
      </c>
      <c r="C33" s="27" t="s">
        <v>23</v>
      </c>
      <c r="D33" s="28" t="s">
        <v>23</v>
      </c>
      <c r="E33" s="29" t="str">
        <f>IF(D33="","",VLOOKUP(D33,[1]SOLICITANTE!B$3:K$85,10))</f>
        <v>MOT - Pav. ADM - Térreo</v>
      </c>
      <c r="F33" s="30" t="s">
        <v>59</v>
      </c>
      <c r="G33" s="31" t="s">
        <v>60</v>
      </c>
      <c r="H33" s="27" t="s">
        <v>62</v>
      </c>
      <c r="I33" s="32">
        <v>0.45833333333333331</v>
      </c>
      <c r="J33" s="32">
        <v>0.47222222222222227</v>
      </c>
      <c r="K33" s="33">
        <f t="shared" si="0"/>
        <v>1.3888888888888951E-2</v>
      </c>
      <c r="L33" s="34">
        <f t="shared" si="2"/>
        <v>79608</v>
      </c>
      <c r="M33" s="35">
        <v>79615</v>
      </c>
      <c r="N33" s="36">
        <f t="shared" si="1"/>
        <v>7</v>
      </c>
    </row>
    <row r="34" spans="1:14" ht="30" customHeight="1" x14ac:dyDescent="0.25">
      <c r="A34" s="25"/>
      <c r="B34" s="26">
        <v>44680</v>
      </c>
      <c r="C34" s="27" t="s">
        <v>23</v>
      </c>
      <c r="D34" s="28" t="s">
        <v>89</v>
      </c>
      <c r="E34" s="29" t="s">
        <v>25</v>
      </c>
      <c r="F34" s="30" t="s">
        <v>80</v>
      </c>
      <c r="G34" s="31" t="s">
        <v>80</v>
      </c>
      <c r="H34" s="37" t="s">
        <v>90</v>
      </c>
      <c r="I34" s="32">
        <v>0.5</v>
      </c>
      <c r="J34" s="32">
        <v>0.6875</v>
      </c>
      <c r="K34" s="33">
        <f t="shared" si="0"/>
        <v>0.1875</v>
      </c>
      <c r="L34" s="34">
        <v>79615</v>
      </c>
      <c r="M34" s="35">
        <v>79755</v>
      </c>
      <c r="N34" s="36">
        <f t="shared" si="1"/>
        <v>140</v>
      </c>
    </row>
  </sheetData>
  <mergeCells count="18">
    <mergeCell ref="F7:F8"/>
    <mergeCell ref="G7:G8"/>
    <mergeCell ref="H7:H8"/>
    <mergeCell ref="I7:K7"/>
    <mergeCell ref="L7:N7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1">
    <dataValidation type="list" allowBlank="1" showInputMessage="1" showErrorMessage="1" sqref="D10 D19:D20 D32 D23:D24 C9:C34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Bechilia</dc:creator>
  <cp:lastModifiedBy>Bechilia</cp:lastModifiedBy>
  <dcterms:created xsi:type="dcterms:W3CDTF">2023-06-03T22:33:47Z</dcterms:created>
  <dcterms:modified xsi:type="dcterms:W3CDTF">2023-06-03T22:36:22Z</dcterms:modified>
</cp:coreProperties>
</file>