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IO 6507\"/>
    </mc:Choice>
  </mc:AlternateContent>
  <xr:revisionPtr revIDLastSave="0" documentId="8_{479A82FC-7389-48A2-821C-453292DFEB60}" xr6:coauthVersionLast="47" xr6:coauthVersionMax="47" xr10:uidLastSave="{00000000-0000-0000-0000-000000000000}"/>
  <bookViews>
    <workbookView xWindow="-120" yWindow="-120" windowWidth="29040" windowHeight="15840" xr2:uid="{820E1350-FBB7-4094-B741-42620F747CBB}"/>
  </bookViews>
  <sheets>
    <sheet name="Planilha1" sheetId="1" r:id="rId1"/>
  </sheets>
  <externalReferences>
    <externalReference r:id="rId2"/>
  </externalReferences>
  <definedNames>
    <definedName name="Motorista">[1]SOLICITANTE!$M$3:$M$16</definedName>
    <definedName name="Solicita">[1]SOLICITANTE!$B$3:$B$81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2" i="1" l="1"/>
  <c r="N42" i="1" s="1"/>
  <c r="K42" i="1"/>
  <c r="E42" i="1"/>
  <c r="L41" i="1"/>
  <c r="N41" i="1" s="1"/>
  <c r="K41" i="1"/>
  <c r="N40" i="1"/>
  <c r="L40" i="1"/>
  <c r="K40" i="1"/>
  <c r="E40" i="1"/>
  <c r="N39" i="1"/>
  <c r="L39" i="1"/>
  <c r="K39" i="1"/>
  <c r="L38" i="1"/>
  <c r="N38" i="1" s="1"/>
  <c r="K38" i="1"/>
  <c r="E38" i="1"/>
  <c r="L37" i="1"/>
  <c r="N37" i="1" s="1"/>
  <c r="K37" i="1"/>
  <c r="E37" i="1"/>
  <c r="L36" i="1"/>
  <c r="N36" i="1" s="1"/>
  <c r="K36" i="1"/>
  <c r="E36" i="1"/>
  <c r="L35" i="1"/>
  <c r="N35" i="1" s="1"/>
  <c r="K35" i="1"/>
  <c r="N34" i="1"/>
  <c r="L34" i="1"/>
  <c r="K34" i="1"/>
  <c r="E34" i="1"/>
  <c r="L33" i="1"/>
  <c r="N33" i="1" s="1"/>
  <c r="K33" i="1"/>
  <c r="L32" i="1"/>
  <c r="N32" i="1" s="1"/>
  <c r="K32" i="1"/>
  <c r="E32" i="1"/>
  <c r="L31" i="1"/>
  <c r="N31" i="1" s="1"/>
  <c r="K31" i="1"/>
  <c r="L30" i="1"/>
  <c r="N30" i="1" s="1"/>
  <c r="K30" i="1"/>
  <c r="E30" i="1"/>
  <c r="N29" i="1"/>
  <c r="L29" i="1"/>
  <c r="K29" i="1"/>
  <c r="L28" i="1"/>
  <c r="N28" i="1" s="1"/>
  <c r="K28" i="1"/>
  <c r="E28" i="1"/>
  <c r="L27" i="1"/>
  <c r="N27" i="1" s="1"/>
  <c r="K27" i="1"/>
  <c r="E27" i="1"/>
  <c r="L26" i="1"/>
  <c r="N26" i="1" s="1"/>
  <c r="K26" i="1"/>
  <c r="N25" i="1"/>
  <c r="L25" i="1"/>
  <c r="K25" i="1"/>
  <c r="L24" i="1"/>
  <c r="N24" i="1" s="1"/>
  <c r="K24" i="1"/>
  <c r="N23" i="1"/>
  <c r="L23" i="1"/>
  <c r="K23" i="1"/>
  <c r="L22" i="1"/>
  <c r="N22" i="1" s="1"/>
  <c r="K22" i="1"/>
  <c r="N21" i="1"/>
  <c r="L21" i="1"/>
  <c r="K21" i="1"/>
  <c r="L20" i="1"/>
  <c r="N20" i="1" s="1"/>
  <c r="K20" i="1"/>
  <c r="E20" i="1"/>
  <c r="L19" i="1"/>
  <c r="N19" i="1" s="1"/>
  <c r="K19" i="1"/>
  <c r="N18" i="1"/>
  <c r="L18" i="1"/>
  <c r="K18" i="1"/>
  <c r="E18" i="1"/>
  <c r="L17" i="1"/>
  <c r="N17" i="1" s="1"/>
  <c r="K17" i="1"/>
  <c r="E17" i="1"/>
  <c r="N16" i="1"/>
  <c r="L16" i="1"/>
  <c r="K16" i="1"/>
  <c r="L15" i="1"/>
  <c r="N15" i="1" s="1"/>
  <c r="K15" i="1"/>
  <c r="E15" i="1"/>
  <c r="N14" i="1"/>
  <c r="L14" i="1"/>
  <c r="K14" i="1"/>
  <c r="E14" i="1"/>
  <c r="L13" i="1"/>
  <c r="N13" i="1" s="1"/>
  <c r="K13" i="1"/>
  <c r="E13" i="1"/>
  <c r="N12" i="1"/>
  <c r="L12" i="1"/>
  <c r="K12" i="1"/>
  <c r="E12" i="1"/>
  <c r="L11" i="1"/>
  <c r="N11" i="1" s="1"/>
  <c r="K11" i="1"/>
  <c r="L10" i="1"/>
  <c r="N10" i="1" s="1"/>
  <c r="K10" i="1"/>
  <c r="E10" i="1"/>
  <c r="N9" i="1"/>
  <c r="K9" i="1"/>
  <c r="E9" i="1"/>
</calcChain>
</file>

<file path=xl/sharedStrings.xml><?xml version="1.0" encoding="utf-8"?>
<sst xmlns="http://schemas.openxmlformats.org/spreadsheetml/2006/main" count="207" uniqueCount="100">
  <si>
    <t>Diário de Bordo - 2022</t>
  </si>
  <si>
    <t>Registro de Movimentação dos Veículos Oficiais</t>
  </si>
  <si>
    <t>PLACA</t>
  </si>
  <si>
    <t>MARCA / MODELO</t>
  </si>
  <si>
    <t>KM INICIAL</t>
  </si>
  <si>
    <t>FIO-6507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</si>
  <si>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</si>
  <si>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</si>
  <si>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</si>
  <si>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</si>
  <si>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</si>
  <si>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</si>
  <si>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</si>
  <si>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</si>
  <si>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</si>
  <si>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</si>
  <si>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</si>
  <si>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</si>
  <si>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</si>
  <si>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</si>
  <si>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</si>
  <si>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</si>
  <si>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Felipe Simão Gomes</t>
  </si>
  <si>
    <t>Ademir do Nascimento Moreira</t>
  </si>
  <si>
    <t>MIRIM</t>
  </si>
  <si>
    <t>Paço Municipal</t>
  </si>
  <si>
    <t>SEAD - Entrega de Ofícios</t>
  </si>
  <si>
    <t xml:space="preserve">Renata Zabeu </t>
  </si>
  <si>
    <t>Forte</t>
  </si>
  <si>
    <t>Bairro Forte</t>
  </si>
  <si>
    <t>Fiscalização USAFA Forte</t>
  </si>
  <si>
    <t>ROSEMAR AMORIM O.C.DA SILVA</t>
  </si>
  <si>
    <t>Presidência</t>
  </si>
  <si>
    <t>Entrega de documentos na Prefeitura</t>
  </si>
  <si>
    <t>Bairro Mirim</t>
  </si>
  <si>
    <t>Fiscalização no CERS</t>
  </si>
  <si>
    <t>Luiz Henrique Nunes Junior</t>
  </si>
  <si>
    <t>Reunião com Secretario de Gabinete</t>
  </si>
  <si>
    <t>Marcos Linhares da Costa</t>
  </si>
  <si>
    <t>Santos</t>
  </si>
  <si>
    <t>Câmara de Santos Escola do Legislativo</t>
  </si>
  <si>
    <t>Entrega de Ofícios na Secretaria de Cidadania</t>
  </si>
  <si>
    <t>Jsessica de Oliveira Lacalentola</t>
  </si>
  <si>
    <t>Gabinete no. 06 - Pav. VBR - 1o. Andar</t>
  </si>
  <si>
    <t xml:space="preserve">Quietude </t>
  </si>
  <si>
    <t>Bairro Quietude</t>
  </si>
  <si>
    <t xml:space="preserve">Fiscalizaçao EM Sebastião T. Oliveita/ lavagem de veículo </t>
  </si>
  <si>
    <t xml:space="preserve"> Secretaria de Obras - Levantamento de Processos</t>
  </si>
  <si>
    <t>Verificar bueiros entupidos em via pública: Rua Osmar Antoniolli</t>
  </si>
  <si>
    <t>Wesley Wendel de Souza Martins</t>
  </si>
  <si>
    <t>Financeiro</t>
  </si>
  <si>
    <t>Postagem de Documento</t>
  </si>
  <si>
    <t>Verificar bueiros entupidos em via pública</t>
  </si>
  <si>
    <t>Entrega de ofício na SEAD</t>
  </si>
  <si>
    <t>Lucas Evangelisra Rodrigues</t>
  </si>
  <si>
    <t>INFORMÁTICA - Pav. Salão Nobre - Térreo</t>
  </si>
  <si>
    <t>Guilhermina</t>
  </si>
  <si>
    <t xml:space="preserve">Bairro Guilhermina </t>
  </si>
  <si>
    <t xml:space="preserve">Levar TV para assistência Técnica </t>
  </si>
  <si>
    <t>Glaucia Flores</t>
  </si>
  <si>
    <t>Boqueirão</t>
  </si>
  <si>
    <t>Bairro Boqueirão</t>
  </si>
  <si>
    <t>Entrega de documentos na CEF</t>
  </si>
  <si>
    <t>Nailson Araujo Oliveira</t>
  </si>
  <si>
    <t>Secretaria Geral - Pav. ADM - 2º andar</t>
  </si>
  <si>
    <t>Protocolar ofícios Prefeitura/ Postagem Correios</t>
  </si>
  <si>
    <t>Secretaria de Administração - Entrega de Ofícios</t>
  </si>
  <si>
    <t>Protocolar ofício Prefeitura</t>
  </si>
  <si>
    <t>Emerson Camargo dos Santos</t>
  </si>
  <si>
    <t>Caiçara</t>
  </si>
  <si>
    <t>Bairro Caiçara</t>
  </si>
  <si>
    <t>fiscalizar USAFA CAIÇARA/  SEAD levantamento de Processos</t>
  </si>
  <si>
    <t>Participar abertura 24o. Jogos da Terceira Idade</t>
  </si>
  <si>
    <t>Maria Cremilda Couto</t>
  </si>
  <si>
    <t>Gabinete no. 21 - Pav VER - 2o. Andar</t>
  </si>
  <si>
    <t>SEFIN - Entrega de Ofícios</t>
  </si>
  <si>
    <t>Secretaria de Urbanismo - Levantamento de Processos</t>
  </si>
  <si>
    <t>André Luiz Ribeiro Cozzi</t>
  </si>
  <si>
    <t>Gabiente no. 13 - Pav VER - 2o. Andar</t>
  </si>
  <si>
    <t>Entrega de Ofício SEAD</t>
  </si>
  <si>
    <t>Ribeirópolis</t>
  </si>
  <si>
    <t>Bairro Ribeirópolis</t>
  </si>
  <si>
    <t>Verificar buracos em via pública: Rua 09 de Julho/ Rua Rocha Pombo/ Abastecimento de veícuklo ofical</t>
  </si>
  <si>
    <t>Retirada de TV para orçamento</t>
  </si>
  <si>
    <t>Vila Sonia</t>
  </si>
  <si>
    <t>Bairro Vila SOnia</t>
  </si>
  <si>
    <t>Verificar bueiros entupidos e buracos em vias públicas Bairros do Forte/ Tude Bastos/ Aviação/ Vila Sonia</t>
  </si>
  <si>
    <t>Marcelo Cabral Chuva</t>
  </si>
  <si>
    <t>Zeladoria</t>
  </si>
  <si>
    <t>Jardim Glória</t>
  </si>
  <si>
    <t>Bairro Jd. Glória</t>
  </si>
  <si>
    <t>Aquisição de materias para zeladoria</t>
  </si>
  <si>
    <t>Verificar bueiros entupidos e buracos em vias públicas nos bairros: Aviação/ Quietude/ Ocian/ Mirim/ Caiçara/Anhanguera</t>
  </si>
  <si>
    <t>Fiscalizar USAFA Caiçara</t>
  </si>
  <si>
    <t>Verificar bueiros entupidos e buracos em vias públicas nos bairros: Caiçara/ Ocian/ Vila Antartica</t>
  </si>
  <si>
    <t>Caicara</t>
  </si>
  <si>
    <t>Fiscalizar iluminação Praça São Pedro para Indicação</t>
  </si>
  <si>
    <t>Entrega de documentos no Banco do Brasil</t>
  </si>
  <si>
    <t>Postagem Correios</t>
  </si>
  <si>
    <t>Verificar bueiros entupidos e buracos em vias públicas nos bairros: Jd. Melvi/ Pq. Das Américas/ Ribeirópolis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</si>
</sst>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>
      <alignment horizontal="left" vertical="center"/>
    </xf>
    <xf numFmtId="20" fontId="0" fillId="0" borderId="14" xfId="0" applyNumberFormat="1" applyBorder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1-Controle%20do%20Ve&#237;culo%20FIO-65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GAB06</v>
          </cell>
          <cell r="K4" t="str">
            <v>Gabinete nº 06 -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 t="str">
            <v>Michele Quintas</v>
          </cell>
          <cell r="E16" t="str">
            <v>Motorista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06 -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Secretaria Geral - Pav. ADM - 2º andar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GAB06</v>
          </cell>
          <cell r="K58" t="str">
            <v>Gabinete nº 06 -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Nicole Fernandez</v>
          </cell>
          <cell r="C63" t="str">
            <v>A</v>
          </cell>
          <cell r="E63" t="str">
            <v>Agente Administrativo</v>
          </cell>
          <cell r="J63" t="str">
            <v>INF</v>
          </cell>
          <cell r="K63" t="str">
            <v>INFORMÁTICA - Pav. Salão Nobre - Térreo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SEC</v>
          </cell>
          <cell r="K79" t="str">
            <v>Secretaria Geral - Pav. ADM - 2º andar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28935-AE8B-4CBC-B71B-8E6B259EC5E7}">
  <dimension ref="A1:N42"/>
  <sheetViews>
    <sheetView tabSelected="1" view="pageBreakPreview" zoomScale="60" zoomScaleNormal="100" workbookViewId="0">
      <selection activeCell="T28" sqref="T28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39.42578125" bestFit="1" customWidth="1"/>
    <col min="5" max="5" width="41.85546875" bestFit="1" customWidth="1"/>
    <col min="6" max="6" width="23.7109375" customWidth="1"/>
    <col min="7" max="7" width="20.5703125" bestFit="1" customWidth="1"/>
    <col min="8" max="8" width="58.28515625" bestFit="1" customWidth="1"/>
    <col min="9" max="9" width="11.140625" customWidth="1"/>
    <col min="10" max="10" width="10.5703125" bestFit="1" customWidth="1"/>
    <col min="11" max="11" width="10.5703125" customWidth="1"/>
    <col min="12" max="12" width="1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/>
      <c r="E5" s="15"/>
      <c r="F5" s="16"/>
      <c r="G5" s="17"/>
      <c r="H5" s="17"/>
      <c r="I5" s="14"/>
      <c r="L5" s="18">
        <v>61398</v>
      </c>
      <c r="M5" s="19"/>
      <c r="N5" s="20"/>
    </row>
    <row r="6" spans="1:14" ht="15.75" thickBot="1" x14ac:dyDescent="0.3"/>
    <row r="7" spans="1:14" ht="16.5" thickBot="1" x14ac:dyDescent="0.3">
      <c r="A7" s="21" t="s">
        <v>6</v>
      </c>
      <c r="B7" s="21" t="s">
        <v>7</v>
      </c>
      <c r="C7" s="22" t="s">
        <v>8</v>
      </c>
      <c r="D7" s="22" t="s">
        <v>9</v>
      </c>
      <c r="E7" s="23" t="s">
        <v>10</v>
      </c>
      <c r="F7" s="22" t="s">
        <v>11</v>
      </c>
      <c r="G7" s="22" t="s">
        <v>12</v>
      </c>
      <c r="H7" s="23" t="s">
        <v>13</v>
      </c>
      <c r="I7" s="23" t="s">
        <v>14</v>
      </c>
      <c r="J7" s="22"/>
      <c r="K7" s="22"/>
      <c r="L7" s="23" t="s">
        <v>15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16</v>
      </c>
      <c r="J8" s="24" t="s">
        <v>17</v>
      </c>
      <c r="K8" s="24" t="s">
        <v>18</v>
      </c>
      <c r="L8" s="24" t="s">
        <v>19</v>
      </c>
      <c r="M8" s="24" t="s">
        <v>20</v>
      </c>
      <c r="N8" s="24" t="s">
        <v>21</v>
      </c>
    </row>
    <row r="9" spans="1:14" x14ac:dyDescent="0.25">
      <c r="A9" s="25"/>
      <c r="B9" s="26">
        <v>44683</v>
      </c>
      <c r="C9" s="27" t="s">
        <v>22</v>
      </c>
      <c r="D9" s="28" t="s">
        <v>23</v>
      </c>
      <c r="E9" s="29" t="str">
        <f>IF(D9="","",VLOOKUP(D9,[1]SOLICITANTE!B$3:K$85,10))</f>
        <v>Gabinete nº 06 - Pav.VER - 1º andar</v>
      </c>
      <c r="F9" s="27" t="s">
        <v>24</v>
      </c>
      <c r="G9" s="30" t="s">
        <v>25</v>
      </c>
      <c r="H9" s="27" t="s">
        <v>26</v>
      </c>
      <c r="I9" s="31">
        <v>0.3923611111111111</v>
      </c>
      <c r="J9" s="31">
        <v>0.55555555555555558</v>
      </c>
      <c r="K9" s="32">
        <f t="shared" ref="K9:K42" si="0">IF(I9="","",IF(J9="","",J9-I9))</f>
        <v>0.16319444444444448</v>
      </c>
      <c r="L9" s="33">
        <v>61398</v>
      </c>
      <c r="M9" s="34">
        <v>61424</v>
      </c>
      <c r="N9" s="35">
        <f t="shared" ref="N9:N42" si="1">IF(M9=0,"",M9-L9)</f>
        <v>26</v>
      </c>
    </row>
    <row r="10" spans="1:14" x14ac:dyDescent="0.25">
      <c r="A10" s="25"/>
      <c r="B10" s="26">
        <v>44683</v>
      </c>
      <c r="C10" s="27" t="s">
        <v>22</v>
      </c>
      <c r="D10" s="27" t="s">
        <v>27</v>
      </c>
      <c r="E10" s="29" t="str">
        <f>IF(D10="","",VLOOKUP(D10,[1]SOLICITANTE!B$3:K$85,10))</f>
        <v>Gabinete nº 21 - Pav. VER - 2º andar</v>
      </c>
      <c r="F10" s="36" t="s">
        <v>28</v>
      </c>
      <c r="G10" s="30" t="s">
        <v>29</v>
      </c>
      <c r="H10" s="27" t="s">
        <v>30</v>
      </c>
      <c r="I10" s="31">
        <v>0.625</v>
      </c>
      <c r="J10" s="31">
        <v>0.66666666666666663</v>
      </c>
      <c r="K10" s="32">
        <f t="shared" si="0"/>
        <v>4.166666666666663E-2</v>
      </c>
      <c r="L10" s="33">
        <f t="shared" ref="L9:L42" si="2">M9</f>
        <v>61424</v>
      </c>
      <c r="M10" s="37">
        <v>61431</v>
      </c>
      <c r="N10" s="35">
        <f t="shared" si="1"/>
        <v>7</v>
      </c>
    </row>
    <row r="11" spans="1:14" x14ac:dyDescent="0.25">
      <c r="A11" s="25"/>
      <c r="B11" s="26">
        <v>44683</v>
      </c>
      <c r="C11" s="27" t="s">
        <v>22</v>
      </c>
      <c r="D11" s="28" t="s">
        <v>31</v>
      </c>
      <c r="E11" s="29" t="s">
        <v>32</v>
      </c>
      <c r="F11" s="36" t="s">
        <v>24</v>
      </c>
      <c r="G11" s="30" t="s">
        <v>25</v>
      </c>
      <c r="H11" s="27" t="s">
        <v>33</v>
      </c>
      <c r="I11" s="31">
        <v>0.66666666666666663</v>
      </c>
      <c r="J11" s="31">
        <v>0.71527777777777779</v>
      </c>
      <c r="K11" s="32">
        <f t="shared" si="0"/>
        <v>4.861111111111116E-2</v>
      </c>
      <c r="L11" s="33">
        <f t="shared" si="2"/>
        <v>61431</v>
      </c>
      <c r="M11" s="37">
        <v>61456</v>
      </c>
      <c r="N11" s="35">
        <f t="shared" si="1"/>
        <v>25</v>
      </c>
    </row>
    <row r="12" spans="1:14" x14ac:dyDescent="0.25">
      <c r="A12" s="25"/>
      <c r="B12" s="26">
        <v>44684</v>
      </c>
      <c r="C12" s="27" t="s">
        <v>22</v>
      </c>
      <c r="D12" s="27" t="s">
        <v>27</v>
      </c>
      <c r="E12" s="29" t="str">
        <f>IF(D12="","",VLOOKUP(D12,[1]SOLICITANTE!B$3:K$85,10))</f>
        <v>Gabinete nº 21 - Pav. VER - 2º andar</v>
      </c>
      <c r="F12" s="27" t="s">
        <v>24</v>
      </c>
      <c r="G12" s="30" t="s">
        <v>34</v>
      </c>
      <c r="H12" s="27" t="s">
        <v>35</v>
      </c>
      <c r="I12" s="31">
        <v>0.39583333333333331</v>
      </c>
      <c r="J12" s="31">
        <v>0.45833333333333331</v>
      </c>
      <c r="K12" s="32">
        <f t="shared" si="0"/>
        <v>6.25E-2</v>
      </c>
      <c r="L12" s="33">
        <f t="shared" si="2"/>
        <v>61456</v>
      </c>
      <c r="M12" s="34">
        <v>61482</v>
      </c>
      <c r="N12" s="35">
        <f t="shared" si="1"/>
        <v>26</v>
      </c>
    </row>
    <row r="13" spans="1:14" x14ac:dyDescent="0.25">
      <c r="A13" s="25"/>
      <c r="B13" s="26">
        <v>44685</v>
      </c>
      <c r="C13" s="27" t="s">
        <v>36</v>
      </c>
      <c r="D13" s="28" t="s">
        <v>23</v>
      </c>
      <c r="E13" s="29" t="str">
        <f>IF(D13="","",VLOOKUP(D13,[1]SOLICITANTE!B$3:K$85,10))</f>
        <v>Gabinete nº 06 - Pav.VER - 1º andar</v>
      </c>
      <c r="F13" s="27" t="s">
        <v>24</v>
      </c>
      <c r="G13" s="30" t="s">
        <v>25</v>
      </c>
      <c r="H13" s="27" t="s">
        <v>37</v>
      </c>
      <c r="I13" s="31">
        <v>0.375</v>
      </c>
      <c r="J13" s="31">
        <v>0.54166666666666663</v>
      </c>
      <c r="K13" s="32">
        <f t="shared" si="0"/>
        <v>0.16666666666666663</v>
      </c>
      <c r="L13" s="33">
        <f t="shared" si="2"/>
        <v>61482</v>
      </c>
      <c r="M13" s="34">
        <v>61506</v>
      </c>
      <c r="N13" s="35">
        <f t="shared" si="1"/>
        <v>24</v>
      </c>
    </row>
    <row r="14" spans="1:14" x14ac:dyDescent="0.25">
      <c r="A14" s="25"/>
      <c r="B14" s="26">
        <v>44686</v>
      </c>
      <c r="C14" s="27" t="s">
        <v>22</v>
      </c>
      <c r="D14" s="28" t="s">
        <v>38</v>
      </c>
      <c r="E14" s="29" t="str">
        <f>IF(D14="","",VLOOKUP(D14,[1]SOLICITANTE!B$3:K$85,10))</f>
        <v>Gabinete nº 22 - Pav. VER - 2º andar</v>
      </c>
      <c r="F14" s="27" t="s">
        <v>39</v>
      </c>
      <c r="G14" s="30" t="s">
        <v>39</v>
      </c>
      <c r="H14" s="27" t="s">
        <v>40</v>
      </c>
      <c r="I14" s="31">
        <v>0.58333333333333337</v>
      </c>
      <c r="J14" s="31">
        <v>0.68402777777777779</v>
      </c>
      <c r="K14" s="32">
        <f t="shared" si="0"/>
        <v>0.10069444444444442</v>
      </c>
      <c r="L14" s="33">
        <f t="shared" si="2"/>
        <v>61506</v>
      </c>
      <c r="M14" s="34">
        <v>61554</v>
      </c>
      <c r="N14" s="35">
        <f t="shared" si="1"/>
        <v>48</v>
      </c>
    </row>
    <row r="15" spans="1:14" x14ac:dyDescent="0.25">
      <c r="A15" s="25"/>
      <c r="B15" s="26">
        <v>44687</v>
      </c>
      <c r="C15" s="27" t="s">
        <v>22</v>
      </c>
      <c r="D15" s="28" t="s">
        <v>23</v>
      </c>
      <c r="E15" s="29" t="str">
        <f>IF(D15="","",VLOOKUP(D15,[1]SOLICITANTE!B$3:K$85,10))</f>
        <v>Gabinete nº 06 - Pav.VER - 1º andar</v>
      </c>
      <c r="F15" s="27" t="s">
        <v>24</v>
      </c>
      <c r="G15" s="30" t="s">
        <v>25</v>
      </c>
      <c r="H15" s="27" t="s">
        <v>41</v>
      </c>
      <c r="I15" s="31">
        <v>0.39583333333333331</v>
      </c>
      <c r="J15" s="31">
        <v>0.45833333333333331</v>
      </c>
      <c r="K15" s="32">
        <f t="shared" si="0"/>
        <v>6.25E-2</v>
      </c>
      <c r="L15" s="33">
        <f t="shared" si="2"/>
        <v>61554</v>
      </c>
      <c r="M15" s="34">
        <v>61579</v>
      </c>
      <c r="N15" s="35">
        <f t="shared" si="1"/>
        <v>25</v>
      </c>
    </row>
    <row r="16" spans="1:14" ht="30" customHeight="1" x14ac:dyDescent="0.25">
      <c r="A16" s="25"/>
      <c r="B16" s="26">
        <v>44690</v>
      </c>
      <c r="C16" s="27" t="s">
        <v>22</v>
      </c>
      <c r="D16" s="28" t="s">
        <v>42</v>
      </c>
      <c r="E16" s="29" t="s">
        <v>43</v>
      </c>
      <c r="F16" s="36" t="s">
        <v>44</v>
      </c>
      <c r="G16" s="30" t="s">
        <v>45</v>
      </c>
      <c r="H16" s="38" t="s">
        <v>46</v>
      </c>
      <c r="I16" s="31">
        <v>0.39583333333333331</v>
      </c>
      <c r="J16" s="31">
        <v>0.44444444444444442</v>
      </c>
      <c r="K16" s="32">
        <f t="shared" si="0"/>
        <v>4.8611111111111105E-2</v>
      </c>
      <c r="L16" s="33">
        <f t="shared" si="2"/>
        <v>61579</v>
      </c>
      <c r="M16" s="37">
        <v>61595</v>
      </c>
      <c r="N16" s="35">
        <f t="shared" si="1"/>
        <v>16</v>
      </c>
    </row>
    <row r="17" spans="1:14" x14ac:dyDescent="0.25">
      <c r="A17" s="25"/>
      <c r="B17" s="26">
        <v>44691</v>
      </c>
      <c r="C17" s="27" t="s">
        <v>22</v>
      </c>
      <c r="D17" s="28" t="s">
        <v>23</v>
      </c>
      <c r="E17" s="29" t="str">
        <f>IF(D17="","",VLOOKUP(D17,[1]SOLICITANTE!B$3:K$85,10))</f>
        <v>Gabinete nº 06 - Pav.VER - 1º andar</v>
      </c>
      <c r="F17" s="27" t="s">
        <v>24</v>
      </c>
      <c r="G17" s="30" t="s">
        <v>25</v>
      </c>
      <c r="H17" s="27" t="s">
        <v>47</v>
      </c>
      <c r="I17" s="31">
        <v>0.3888888888888889</v>
      </c>
      <c r="J17" s="31">
        <v>0.47916666666666669</v>
      </c>
      <c r="K17" s="32">
        <f t="shared" si="0"/>
        <v>9.027777777777779E-2</v>
      </c>
      <c r="L17" s="33">
        <f t="shared" si="2"/>
        <v>61595</v>
      </c>
      <c r="M17" s="34">
        <v>61621</v>
      </c>
      <c r="N17" s="35">
        <f t="shared" si="1"/>
        <v>26</v>
      </c>
    </row>
    <row r="18" spans="1:14" ht="30" customHeight="1" x14ac:dyDescent="0.25">
      <c r="A18" s="25"/>
      <c r="B18" s="26">
        <v>44692</v>
      </c>
      <c r="C18" s="27" t="s">
        <v>22</v>
      </c>
      <c r="D18" s="28" t="s">
        <v>38</v>
      </c>
      <c r="E18" s="29" t="str">
        <f>IF(D18="","",VLOOKUP(D18,[1]SOLICITANTE!B$3:K$85,10))</f>
        <v>Gabinete nº 22 - Pav. VER - 2º andar</v>
      </c>
      <c r="F18" s="27" t="s">
        <v>24</v>
      </c>
      <c r="G18" s="30" t="s">
        <v>34</v>
      </c>
      <c r="H18" s="38" t="s">
        <v>48</v>
      </c>
      <c r="I18" s="31">
        <v>0.375</v>
      </c>
      <c r="J18" s="31">
        <v>0.49305555555555558</v>
      </c>
      <c r="K18" s="32">
        <f t="shared" si="0"/>
        <v>0.11805555555555558</v>
      </c>
      <c r="L18" s="33">
        <f t="shared" si="2"/>
        <v>61621</v>
      </c>
      <c r="M18" s="34">
        <v>61648</v>
      </c>
      <c r="N18" s="35">
        <f t="shared" si="1"/>
        <v>27</v>
      </c>
    </row>
    <row r="19" spans="1:14" x14ac:dyDescent="0.25">
      <c r="A19" s="25"/>
      <c r="B19" s="26">
        <v>44693</v>
      </c>
      <c r="C19" s="27" t="s">
        <v>22</v>
      </c>
      <c r="D19" s="28" t="s">
        <v>49</v>
      </c>
      <c r="E19" s="29" t="s">
        <v>50</v>
      </c>
      <c r="F19" s="36" t="s">
        <v>28</v>
      </c>
      <c r="G19" s="30" t="s">
        <v>29</v>
      </c>
      <c r="H19" s="27" t="s">
        <v>51</v>
      </c>
      <c r="I19" s="31">
        <v>0.60416666666666663</v>
      </c>
      <c r="J19" s="31">
        <v>0.63541666666666663</v>
      </c>
      <c r="K19" s="32">
        <f t="shared" si="0"/>
        <v>3.125E-2</v>
      </c>
      <c r="L19" s="33">
        <f t="shared" si="2"/>
        <v>61648</v>
      </c>
      <c r="M19" s="37">
        <v>61654</v>
      </c>
      <c r="N19" s="35">
        <f t="shared" si="1"/>
        <v>6</v>
      </c>
    </row>
    <row r="20" spans="1:14" x14ac:dyDescent="0.25">
      <c r="A20" s="25"/>
      <c r="B20" s="26">
        <v>44694</v>
      </c>
      <c r="C20" s="27" t="s">
        <v>22</v>
      </c>
      <c r="D20" s="28" t="s">
        <v>38</v>
      </c>
      <c r="E20" s="29" t="str">
        <f>IF(D20="","",VLOOKUP(D20,[1]SOLICITANTE!B$3:K$85,10))</f>
        <v>Gabinete nº 22 - Pav. VER - 2º andar</v>
      </c>
      <c r="F20" s="36" t="s">
        <v>24</v>
      </c>
      <c r="G20" s="30" t="s">
        <v>34</v>
      </c>
      <c r="H20" s="27" t="s">
        <v>52</v>
      </c>
      <c r="I20" s="31">
        <v>0.33333333333333331</v>
      </c>
      <c r="J20" s="31">
        <v>0.38194444444444442</v>
      </c>
      <c r="K20" s="32">
        <f t="shared" si="0"/>
        <v>4.8611111111111105E-2</v>
      </c>
      <c r="L20" s="33">
        <f t="shared" si="2"/>
        <v>61654</v>
      </c>
      <c r="M20" s="37">
        <v>61679</v>
      </c>
      <c r="N20" s="35">
        <f t="shared" si="1"/>
        <v>25</v>
      </c>
    </row>
    <row r="21" spans="1:14" x14ac:dyDescent="0.25">
      <c r="A21" s="25"/>
      <c r="B21" s="26">
        <v>44694</v>
      </c>
      <c r="C21" s="27" t="s">
        <v>22</v>
      </c>
      <c r="D21" s="28" t="s">
        <v>42</v>
      </c>
      <c r="E21" s="29" t="s">
        <v>43</v>
      </c>
      <c r="F21" s="27" t="s">
        <v>24</v>
      </c>
      <c r="G21" s="30" t="s">
        <v>25</v>
      </c>
      <c r="H21" s="27" t="s">
        <v>53</v>
      </c>
      <c r="I21" s="31">
        <v>0.40277777777777773</v>
      </c>
      <c r="J21" s="31">
        <v>0.43402777777777773</v>
      </c>
      <c r="K21" s="32">
        <f t="shared" si="0"/>
        <v>3.125E-2</v>
      </c>
      <c r="L21" s="33">
        <f t="shared" si="2"/>
        <v>61679</v>
      </c>
      <c r="M21" s="34">
        <v>61705</v>
      </c>
      <c r="N21" s="35">
        <f t="shared" si="1"/>
        <v>26</v>
      </c>
    </row>
    <row r="22" spans="1:14" x14ac:dyDescent="0.25">
      <c r="A22" s="25"/>
      <c r="B22" s="26">
        <v>44694</v>
      </c>
      <c r="C22" s="27" t="s">
        <v>22</v>
      </c>
      <c r="D22" s="28" t="s">
        <v>54</v>
      </c>
      <c r="E22" s="29" t="s">
        <v>55</v>
      </c>
      <c r="F22" s="36" t="s">
        <v>56</v>
      </c>
      <c r="G22" s="30" t="s">
        <v>57</v>
      </c>
      <c r="H22" s="27" t="s">
        <v>58</v>
      </c>
      <c r="I22" s="31">
        <v>0.45833333333333331</v>
      </c>
      <c r="J22" s="31">
        <v>0.48958333333333331</v>
      </c>
      <c r="K22" s="32">
        <f t="shared" si="0"/>
        <v>3.125E-2</v>
      </c>
      <c r="L22" s="33">
        <f t="shared" si="2"/>
        <v>61705</v>
      </c>
      <c r="M22" s="37">
        <v>61717</v>
      </c>
      <c r="N22" s="35">
        <f t="shared" si="1"/>
        <v>12</v>
      </c>
    </row>
    <row r="23" spans="1:14" x14ac:dyDescent="0.25">
      <c r="A23" s="25"/>
      <c r="B23" s="26">
        <v>44694</v>
      </c>
      <c r="C23" s="27" t="s">
        <v>22</v>
      </c>
      <c r="D23" s="28" t="s">
        <v>59</v>
      </c>
      <c r="E23" s="29" t="s">
        <v>50</v>
      </c>
      <c r="F23" s="36" t="s">
        <v>60</v>
      </c>
      <c r="G23" s="30" t="s">
        <v>61</v>
      </c>
      <c r="H23" s="27" t="s">
        <v>62</v>
      </c>
      <c r="I23" s="31">
        <v>0.5</v>
      </c>
      <c r="J23" s="31">
        <v>0.52430555555555558</v>
      </c>
      <c r="K23" s="32">
        <f t="shared" si="0"/>
        <v>2.430555555555558E-2</v>
      </c>
      <c r="L23" s="33">
        <f t="shared" si="2"/>
        <v>61717</v>
      </c>
      <c r="M23" s="37">
        <v>61721</v>
      </c>
      <c r="N23" s="35">
        <f t="shared" si="1"/>
        <v>4</v>
      </c>
    </row>
    <row r="24" spans="1:14" x14ac:dyDescent="0.25">
      <c r="A24" s="25"/>
      <c r="B24" s="26">
        <v>44694</v>
      </c>
      <c r="C24" s="27" t="s">
        <v>22</v>
      </c>
      <c r="D24" s="28" t="s">
        <v>63</v>
      </c>
      <c r="E24" s="29" t="s">
        <v>64</v>
      </c>
      <c r="F24" s="36" t="s">
        <v>24</v>
      </c>
      <c r="G24" s="30" t="s">
        <v>25</v>
      </c>
      <c r="H24" s="27" t="s">
        <v>65</v>
      </c>
      <c r="I24" s="31">
        <v>0.61805555555555558</v>
      </c>
      <c r="J24" s="31">
        <v>0.6875</v>
      </c>
      <c r="K24" s="32">
        <f t="shared" si="0"/>
        <v>6.944444444444442E-2</v>
      </c>
      <c r="L24" s="33">
        <f t="shared" si="2"/>
        <v>61721</v>
      </c>
      <c r="M24" s="37">
        <v>61747</v>
      </c>
      <c r="N24" s="35">
        <f t="shared" si="1"/>
        <v>26</v>
      </c>
    </row>
    <row r="25" spans="1:14" x14ac:dyDescent="0.25">
      <c r="A25" s="25"/>
      <c r="B25" s="26">
        <v>44697</v>
      </c>
      <c r="C25" s="27" t="s">
        <v>22</v>
      </c>
      <c r="D25" s="28" t="s">
        <v>42</v>
      </c>
      <c r="E25" s="29" t="s">
        <v>43</v>
      </c>
      <c r="F25" s="27" t="s">
        <v>24</v>
      </c>
      <c r="G25" s="30" t="s">
        <v>25</v>
      </c>
      <c r="H25" s="27" t="s">
        <v>66</v>
      </c>
      <c r="I25" s="31">
        <v>0.41666666666666669</v>
      </c>
      <c r="J25" s="31">
        <v>0.5</v>
      </c>
      <c r="K25" s="32">
        <f t="shared" si="0"/>
        <v>8.3333333333333315E-2</v>
      </c>
      <c r="L25" s="33">
        <f t="shared" si="2"/>
        <v>61747</v>
      </c>
      <c r="M25" s="34">
        <v>61774</v>
      </c>
      <c r="N25" s="35">
        <f t="shared" si="1"/>
        <v>27</v>
      </c>
    </row>
    <row r="26" spans="1:14" x14ac:dyDescent="0.25">
      <c r="A26" s="25"/>
      <c r="B26" s="26">
        <v>44697</v>
      </c>
      <c r="C26" s="27" t="s">
        <v>22</v>
      </c>
      <c r="D26" s="28" t="s">
        <v>63</v>
      </c>
      <c r="E26" s="29" t="s">
        <v>64</v>
      </c>
      <c r="F26" s="36" t="s">
        <v>24</v>
      </c>
      <c r="G26" s="30" t="s">
        <v>25</v>
      </c>
      <c r="H26" s="27" t="s">
        <v>67</v>
      </c>
      <c r="I26" s="31">
        <v>0.625</v>
      </c>
      <c r="J26" s="31">
        <v>0.68055555555555547</v>
      </c>
      <c r="K26" s="32">
        <f t="shared" si="0"/>
        <v>5.5555555555555469E-2</v>
      </c>
      <c r="L26" s="33">
        <f t="shared" si="2"/>
        <v>61774</v>
      </c>
      <c r="M26" s="37">
        <v>61800</v>
      </c>
      <c r="N26" s="35">
        <f t="shared" si="1"/>
        <v>26</v>
      </c>
    </row>
    <row r="27" spans="1:14" ht="35.1" customHeight="1" x14ac:dyDescent="0.25">
      <c r="A27" s="25"/>
      <c r="B27" s="26">
        <v>44698</v>
      </c>
      <c r="C27" s="27" t="s">
        <v>22</v>
      </c>
      <c r="D27" s="28" t="s">
        <v>68</v>
      </c>
      <c r="E27" s="29" t="str">
        <f>IF(D27="","",VLOOKUP(D27,[1]SOLICITANTE!B$3:K$85,10))</f>
        <v>Gabinete nº 06 - Pav.VER - 1º andar</v>
      </c>
      <c r="F27" s="36" t="s">
        <v>69</v>
      </c>
      <c r="G27" s="30" t="s">
        <v>70</v>
      </c>
      <c r="H27" s="38" t="s">
        <v>71</v>
      </c>
      <c r="I27" s="31">
        <v>0.41666666666666669</v>
      </c>
      <c r="J27" s="31">
        <v>0.54166666666666663</v>
      </c>
      <c r="K27" s="32">
        <f t="shared" si="0"/>
        <v>0.12499999999999994</v>
      </c>
      <c r="L27" s="33">
        <f t="shared" si="2"/>
        <v>61800</v>
      </c>
      <c r="M27" s="37">
        <v>61826</v>
      </c>
      <c r="N27" s="35">
        <f t="shared" si="1"/>
        <v>26</v>
      </c>
    </row>
    <row r="28" spans="1:14" x14ac:dyDescent="0.25">
      <c r="A28" s="25"/>
      <c r="B28" s="26">
        <v>44699</v>
      </c>
      <c r="C28" s="27" t="s">
        <v>22</v>
      </c>
      <c r="D28" s="28" t="s">
        <v>23</v>
      </c>
      <c r="E28" s="29" t="str">
        <f>IF(D28="","",VLOOKUP(D28,[1]SOLICITANTE!B$3:K$85,10))</f>
        <v>Gabinete nº 06 - Pav.VER - 1º andar</v>
      </c>
      <c r="F28" s="36" t="s">
        <v>44</v>
      </c>
      <c r="G28" s="30" t="s">
        <v>45</v>
      </c>
      <c r="H28" s="27" t="s">
        <v>72</v>
      </c>
      <c r="I28" s="31">
        <v>0.52083333333333337</v>
      </c>
      <c r="J28" s="31">
        <v>0.70833333333333337</v>
      </c>
      <c r="K28" s="32">
        <f t="shared" si="0"/>
        <v>0.1875</v>
      </c>
      <c r="L28" s="33">
        <f t="shared" si="2"/>
        <v>61826</v>
      </c>
      <c r="M28" s="37">
        <v>61842</v>
      </c>
      <c r="N28" s="35">
        <f t="shared" si="1"/>
        <v>16</v>
      </c>
    </row>
    <row r="29" spans="1:14" x14ac:dyDescent="0.25">
      <c r="A29" s="25"/>
      <c r="B29" s="26">
        <v>44700</v>
      </c>
      <c r="C29" s="27" t="s">
        <v>22</v>
      </c>
      <c r="D29" s="28" t="s">
        <v>73</v>
      </c>
      <c r="E29" s="29" t="s">
        <v>74</v>
      </c>
      <c r="F29" s="27" t="s">
        <v>24</v>
      </c>
      <c r="G29" s="30" t="s">
        <v>25</v>
      </c>
      <c r="H29" s="27" t="s">
        <v>75</v>
      </c>
      <c r="I29" s="31">
        <v>0.3888888888888889</v>
      </c>
      <c r="J29" s="31">
        <v>0.46527777777777773</v>
      </c>
      <c r="K29" s="32">
        <f t="shared" si="0"/>
        <v>7.638888888888884E-2</v>
      </c>
      <c r="L29" s="33">
        <f t="shared" si="2"/>
        <v>61842</v>
      </c>
      <c r="M29" s="34">
        <v>61868</v>
      </c>
      <c r="N29" s="35">
        <f t="shared" si="1"/>
        <v>26</v>
      </c>
    </row>
    <row r="30" spans="1:14" x14ac:dyDescent="0.25">
      <c r="A30" s="25"/>
      <c r="B30" s="26">
        <v>44701</v>
      </c>
      <c r="C30" s="27" t="s">
        <v>22</v>
      </c>
      <c r="D30" s="28" t="s">
        <v>23</v>
      </c>
      <c r="E30" s="29" t="str">
        <f>IF(D30="","",VLOOKUP(D30,[1]SOLICITANTE!B$3:K$85,10))</f>
        <v>Gabinete nº 06 - Pav.VER - 1º andar</v>
      </c>
      <c r="F30" s="27" t="s">
        <v>24</v>
      </c>
      <c r="G30" s="30" t="s">
        <v>25</v>
      </c>
      <c r="H30" s="27" t="s">
        <v>76</v>
      </c>
      <c r="I30" s="31">
        <v>0.41666666666666669</v>
      </c>
      <c r="J30" s="31">
        <v>0.54166666666666663</v>
      </c>
      <c r="K30" s="32">
        <f t="shared" si="0"/>
        <v>0.12499999999999994</v>
      </c>
      <c r="L30" s="33">
        <f t="shared" si="2"/>
        <v>61868</v>
      </c>
      <c r="M30" s="34">
        <v>61892</v>
      </c>
      <c r="N30" s="35">
        <f t="shared" si="1"/>
        <v>24</v>
      </c>
    </row>
    <row r="31" spans="1:14" x14ac:dyDescent="0.25">
      <c r="A31" s="25"/>
      <c r="B31" s="26">
        <v>44701</v>
      </c>
      <c r="C31" s="27" t="s">
        <v>22</v>
      </c>
      <c r="D31" s="28" t="s">
        <v>77</v>
      </c>
      <c r="E31" s="29" t="s">
        <v>78</v>
      </c>
      <c r="F31" s="27" t="s">
        <v>24</v>
      </c>
      <c r="G31" s="30" t="s">
        <v>25</v>
      </c>
      <c r="H31" s="27" t="s">
        <v>79</v>
      </c>
      <c r="I31" s="31">
        <v>0.6875</v>
      </c>
      <c r="J31" s="31">
        <v>0.72569444444444453</v>
      </c>
      <c r="K31" s="32">
        <f t="shared" si="0"/>
        <v>3.8194444444444531E-2</v>
      </c>
      <c r="L31" s="33">
        <f t="shared" si="2"/>
        <v>61892</v>
      </c>
      <c r="M31" s="34">
        <v>61918</v>
      </c>
      <c r="N31" s="35">
        <f t="shared" si="1"/>
        <v>26</v>
      </c>
    </row>
    <row r="32" spans="1:14" ht="35.1" customHeight="1" x14ac:dyDescent="0.25">
      <c r="A32" s="25"/>
      <c r="B32" s="26">
        <v>44704</v>
      </c>
      <c r="C32" s="27" t="s">
        <v>22</v>
      </c>
      <c r="D32" s="28" t="s">
        <v>38</v>
      </c>
      <c r="E32" s="29" t="str">
        <f>IF(D32="","",VLOOKUP(D32,[1]SOLICITANTE!B$3:K$85,10))</f>
        <v>Gabinete nº 22 - Pav. VER - 2º andar</v>
      </c>
      <c r="F32" s="39" t="s">
        <v>80</v>
      </c>
      <c r="G32" s="30" t="s">
        <v>81</v>
      </c>
      <c r="H32" s="38" t="s">
        <v>82</v>
      </c>
      <c r="I32" s="40">
        <v>0.625</v>
      </c>
      <c r="J32" s="31">
        <v>0.66666666666666663</v>
      </c>
      <c r="K32" s="32">
        <f t="shared" si="0"/>
        <v>4.166666666666663E-2</v>
      </c>
      <c r="L32" s="33">
        <f t="shared" si="2"/>
        <v>61918</v>
      </c>
      <c r="M32" s="34">
        <v>61949</v>
      </c>
      <c r="N32" s="35">
        <f t="shared" si="1"/>
        <v>31</v>
      </c>
    </row>
    <row r="33" spans="1:14" x14ac:dyDescent="0.25">
      <c r="A33" s="25"/>
      <c r="B33" s="26">
        <v>44704</v>
      </c>
      <c r="C33" s="27" t="s">
        <v>22</v>
      </c>
      <c r="D33" s="27" t="s">
        <v>54</v>
      </c>
      <c r="E33" s="29" t="s">
        <v>55</v>
      </c>
      <c r="F33" s="36" t="s">
        <v>60</v>
      </c>
      <c r="G33" s="30" t="s">
        <v>61</v>
      </c>
      <c r="H33" s="27" t="s">
        <v>83</v>
      </c>
      <c r="I33" s="31">
        <v>0.625</v>
      </c>
      <c r="J33" s="31">
        <v>0.66666666666666663</v>
      </c>
      <c r="K33" s="32">
        <f t="shared" si="0"/>
        <v>4.166666666666663E-2</v>
      </c>
      <c r="L33" s="33">
        <f t="shared" si="2"/>
        <v>61949</v>
      </c>
      <c r="M33" s="37">
        <v>61955</v>
      </c>
      <c r="N33" s="35">
        <f t="shared" si="1"/>
        <v>6</v>
      </c>
    </row>
    <row r="34" spans="1:14" ht="35.1" customHeight="1" x14ac:dyDescent="0.25">
      <c r="A34" s="25"/>
      <c r="B34" s="26">
        <v>44706</v>
      </c>
      <c r="C34" s="27" t="s">
        <v>22</v>
      </c>
      <c r="D34" s="28" t="s">
        <v>68</v>
      </c>
      <c r="E34" s="29" t="str">
        <f>IF(D34="","",VLOOKUP(D34,[1]SOLICITANTE!B$3:K$85,10))</f>
        <v>Gabinete nº 06 - Pav.VER - 1º andar</v>
      </c>
      <c r="F34" s="27" t="s">
        <v>84</v>
      </c>
      <c r="G34" s="30" t="s">
        <v>85</v>
      </c>
      <c r="H34" s="38" t="s">
        <v>86</v>
      </c>
      <c r="I34" s="31">
        <v>0.39583333333333331</v>
      </c>
      <c r="J34" s="31">
        <v>0.5</v>
      </c>
      <c r="K34" s="32">
        <f t="shared" si="0"/>
        <v>0.10416666666666669</v>
      </c>
      <c r="L34" s="33">
        <f t="shared" si="2"/>
        <v>61955</v>
      </c>
      <c r="M34" s="34">
        <v>61985</v>
      </c>
      <c r="N34" s="35">
        <f t="shared" si="1"/>
        <v>30</v>
      </c>
    </row>
    <row r="35" spans="1:14" x14ac:dyDescent="0.25">
      <c r="A35" s="25"/>
      <c r="B35" s="26">
        <v>44707</v>
      </c>
      <c r="C35" s="27" t="s">
        <v>22</v>
      </c>
      <c r="D35" s="28" t="s">
        <v>87</v>
      </c>
      <c r="E35" s="29" t="s">
        <v>88</v>
      </c>
      <c r="F35" s="36" t="s">
        <v>89</v>
      </c>
      <c r="G35" s="30" t="s">
        <v>90</v>
      </c>
      <c r="H35" s="27" t="s">
        <v>91</v>
      </c>
      <c r="I35" s="31">
        <v>0.35416666666666669</v>
      </c>
      <c r="J35" s="31">
        <v>0.38194444444444442</v>
      </c>
      <c r="K35" s="32">
        <f t="shared" si="0"/>
        <v>2.7777777777777735E-2</v>
      </c>
      <c r="L35" s="33">
        <f t="shared" si="2"/>
        <v>61985</v>
      </c>
      <c r="M35" s="37">
        <v>61996</v>
      </c>
      <c r="N35" s="35">
        <f t="shared" si="1"/>
        <v>11</v>
      </c>
    </row>
    <row r="36" spans="1:14" ht="50.1" customHeight="1" x14ac:dyDescent="0.25">
      <c r="A36" s="25"/>
      <c r="B36" s="26">
        <v>44707</v>
      </c>
      <c r="C36" s="27" t="s">
        <v>22</v>
      </c>
      <c r="D36" s="28" t="s">
        <v>68</v>
      </c>
      <c r="E36" s="29" t="str">
        <f>IF(D36="","",VLOOKUP(D36,[1]SOLICITANTE!B$3:K$85,10))</f>
        <v>Gabinete nº 06 - Pav.VER - 1º andar</v>
      </c>
      <c r="F36" s="27" t="s">
        <v>69</v>
      </c>
      <c r="G36" s="30" t="s">
        <v>70</v>
      </c>
      <c r="H36" s="38" t="s">
        <v>92</v>
      </c>
      <c r="I36" s="31">
        <v>0.39583333333333331</v>
      </c>
      <c r="J36" s="31">
        <v>0.50694444444444442</v>
      </c>
      <c r="K36" s="32">
        <f t="shared" si="0"/>
        <v>0.1111111111111111</v>
      </c>
      <c r="L36" s="33">
        <f t="shared" si="2"/>
        <v>61996</v>
      </c>
      <c r="M36" s="34">
        <v>62034</v>
      </c>
      <c r="N36" s="35">
        <f t="shared" si="1"/>
        <v>38</v>
      </c>
    </row>
    <row r="37" spans="1:14" x14ac:dyDescent="0.25">
      <c r="A37" s="25"/>
      <c r="B37" s="26">
        <v>44708</v>
      </c>
      <c r="C37" s="27" t="s">
        <v>22</v>
      </c>
      <c r="D37" s="28" t="s">
        <v>68</v>
      </c>
      <c r="E37" s="29" t="str">
        <f>IF(D37="","",VLOOKUP(D37,[1]SOLICITANTE!B$3:K$85,10))</f>
        <v>Gabinete nº 06 - Pav.VER - 1º andar</v>
      </c>
      <c r="F37" s="36" t="s">
        <v>69</v>
      </c>
      <c r="G37" s="30" t="s">
        <v>70</v>
      </c>
      <c r="H37" s="27" t="s">
        <v>93</v>
      </c>
      <c r="I37" s="31">
        <v>0.39583333333333331</v>
      </c>
      <c r="J37" s="31">
        <v>0.5625</v>
      </c>
      <c r="K37" s="32">
        <f t="shared" si="0"/>
        <v>0.16666666666666669</v>
      </c>
      <c r="L37" s="33">
        <f t="shared" si="2"/>
        <v>62034</v>
      </c>
      <c r="M37" s="37">
        <v>62078</v>
      </c>
      <c r="N37" s="35">
        <f t="shared" si="1"/>
        <v>44</v>
      </c>
    </row>
    <row r="38" spans="1:14" ht="30" customHeight="1" x14ac:dyDescent="0.25">
      <c r="A38" s="25"/>
      <c r="B38" s="26">
        <v>44711</v>
      </c>
      <c r="C38" s="27" t="s">
        <v>22</v>
      </c>
      <c r="D38" s="28" t="s">
        <v>23</v>
      </c>
      <c r="E38" s="29" t="str">
        <f>IF(D38="","",VLOOKUP(D38,[1]SOLICITANTE!B$3:K$85,10))</f>
        <v>Gabinete nº 06 - Pav.VER - 1º andar</v>
      </c>
      <c r="F38" s="27" t="s">
        <v>69</v>
      </c>
      <c r="G38" s="30" t="s">
        <v>70</v>
      </c>
      <c r="H38" s="38" t="s">
        <v>94</v>
      </c>
      <c r="I38" s="31">
        <v>0.39583333333333331</v>
      </c>
      <c r="J38" s="31">
        <v>0.46875</v>
      </c>
      <c r="K38" s="32">
        <f t="shared" si="0"/>
        <v>7.2916666666666685E-2</v>
      </c>
      <c r="L38" s="33">
        <f t="shared" si="2"/>
        <v>62078</v>
      </c>
      <c r="M38" s="34">
        <v>62119</v>
      </c>
      <c r="N38" s="35">
        <f t="shared" si="1"/>
        <v>41</v>
      </c>
    </row>
    <row r="39" spans="1:14" x14ac:dyDescent="0.25">
      <c r="A39" s="25"/>
      <c r="B39" s="26">
        <v>44711</v>
      </c>
      <c r="C39" s="27" t="s">
        <v>22</v>
      </c>
      <c r="D39" s="28" t="s">
        <v>42</v>
      </c>
      <c r="E39" s="29" t="s">
        <v>43</v>
      </c>
      <c r="F39" s="36" t="s">
        <v>95</v>
      </c>
      <c r="G39" s="30" t="s">
        <v>70</v>
      </c>
      <c r="H39" s="27" t="s">
        <v>96</v>
      </c>
      <c r="I39" s="31">
        <v>0.45833333333333331</v>
      </c>
      <c r="J39" s="31">
        <v>0.54166666666666663</v>
      </c>
      <c r="K39" s="32">
        <f t="shared" si="0"/>
        <v>8.3333333333333315E-2</v>
      </c>
      <c r="L39" s="33">
        <f t="shared" si="2"/>
        <v>62119</v>
      </c>
      <c r="M39" s="37">
        <v>62154</v>
      </c>
      <c r="N39" s="35">
        <f t="shared" si="1"/>
        <v>35</v>
      </c>
    </row>
    <row r="40" spans="1:14" x14ac:dyDescent="0.25">
      <c r="A40" s="25"/>
      <c r="B40" s="26">
        <v>44711</v>
      </c>
      <c r="C40" s="27" t="s">
        <v>22</v>
      </c>
      <c r="D40" s="28" t="s">
        <v>59</v>
      </c>
      <c r="E40" s="29" t="str">
        <f>IF(D40="","",VLOOKUP(D40,[1]SOLICITANTE!B$3:K$85,10))</f>
        <v>FIN - Pav. ADM - 1º andar</v>
      </c>
      <c r="F40" s="36" t="s">
        <v>60</v>
      </c>
      <c r="G40" s="30" t="s">
        <v>61</v>
      </c>
      <c r="H40" s="27" t="s">
        <v>97</v>
      </c>
      <c r="I40" s="31">
        <v>0.625</v>
      </c>
      <c r="J40" s="31">
        <v>0.65277777777777779</v>
      </c>
      <c r="K40" s="32">
        <f t="shared" si="0"/>
        <v>2.777777777777779E-2</v>
      </c>
      <c r="L40" s="33">
        <f t="shared" si="2"/>
        <v>62154</v>
      </c>
      <c r="M40" s="37">
        <v>62159</v>
      </c>
      <c r="N40" s="35">
        <f t="shared" si="1"/>
        <v>5</v>
      </c>
    </row>
    <row r="41" spans="1:14" x14ac:dyDescent="0.25">
      <c r="A41" s="25"/>
      <c r="B41" s="26">
        <v>44712</v>
      </c>
      <c r="C41" s="27" t="s">
        <v>22</v>
      </c>
      <c r="D41" s="28" t="s">
        <v>49</v>
      </c>
      <c r="E41" s="29" t="s">
        <v>50</v>
      </c>
      <c r="F41" s="36" t="s">
        <v>28</v>
      </c>
      <c r="G41" s="30" t="s">
        <v>29</v>
      </c>
      <c r="H41" s="27" t="s">
        <v>98</v>
      </c>
      <c r="I41" s="31">
        <v>0.375</v>
      </c>
      <c r="J41" s="31">
        <v>0.39583333333333331</v>
      </c>
      <c r="K41" s="32">
        <f t="shared" si="0"/>
        <v>2.0833333333333315E-2</v>
      </c>
      <c r="L41" s="33">
        <f t="shared" si="2"/>
        <v>62159</v>
      </c>
      <c r="M41" s="37">
        <v>62165</v>
      </c>
      <c r="N41" s="35">
        <f t="shared" si="1"/>
        <v>6</v>
      </c>
    </row>
    <row r="42" spans="1:14" ht="30" customHeight="1" x14ac:dyDescent="0.25">
      <c r="A42" s="25"/>
      <c r="B42" s="26">
        <v>44712</v>
      </c>
      <c r="C42" s="27" t="s">
        <v>22</v>
      </c>
      <c r="D42" s="28" t="s">
        <v>68</v>
      </c>
      <c r="E42" s="29" t="str">
        <f>IF(D42="","",VLOOKUP(D42,[1]SOLICITANTE!B$3:K$85,10))</f>
        <v>Gabinete nº 06 - Pav.VER - 1º andar</v>
      </c>
      <c r="F42" s="27" t="s">
        <v>80</v>
      </c>
      <c r="G42" s="30" t="s">
        <v>81</v>
      </c>
      <c r="H42" s="38" t="s">
        <v>99</v>
      </c>
      <c r="I42" s="31">
        <v>0.41666666666666669</v>
      </c>
      <c r="J42" s="31">
        <v>0.47916666666666669</v>
      </c>
      <c r="K42" s="32">
        <f t="shared" si="0"/>
        <v>6.25E-2</v>
      </c>
      <c r="L42" s="33">
        <f t="shared" si="2"/>
        <v>62165</v>
      </c>
      <c r="M42" s="34">
        <v>62198</v>
      </c>
      <c r="N42" s="35">
        <f t="shared" si="1"/>
        <v>33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9 D13:D32 D11 D34:D42" xr:uid="{16E2A79B-115A-4215-9ED4-B1A36CBB9AEC}">
      <formula1>Solicita</formula1>
    </dataValidation>
    <dataValidation type="list" allowBlank="1" showInputMessage="1" showErrorMessage="1" sqref="D10 D12 D33 C9:C42" xr:uid="{3A72B5D0-C891-4DC1-8762-09ACA4B937F2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2023-05-30T17:02:19Z</dcterms:created>
  <dcterms:modified xsi:type="dcterms:W3CDTF">2023-05-30T17:08:53Z</dcterms:modified>
</cp:coreProperties>
</file>