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06A64180-0BA8-450F-977F-9421A199B145}" xr6:coauthVersionLast="47" xr6:coauthVersionMax="47" xr10:uidLastSave="{00000000-0000-0000-0000-000000000000}"/>
  <bookViews>
    <workbookView xWindow="-120" yWindow="-120" windowWidth="29040" windowHeight="15840" xr2:uid="{0AB5284F-7DE3-4971-A6FF-6109CB22B075}"/>
  </bookViews>
  <sheets>
    <sheet name="Planilha1" sheetId="1" r:id="rId1"/>
  </sheets>
  <externalReferences>
    <externalReference r:id="rId2"/>
  </externalReferences>
  <definedNames>
    <definedName name="_xlnm.Print_Area" localSheetId="0">Planilha1!$A$1:$O$36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N34" i="1" s="1"/>
  <c r="K34" i="1"/>
  <c r="E34" i="1"/>
  <c r="N33" i="1"/>
  <c r="L33" i="1"/>
  <c r="K33" i="1"/>
  <c r="E33" i="1"/>
  <c r="L32" i="1"/>
  <c r="N32" i="1" s="1"/>
  <c r="K32" i="1"/>
  <c r="E32" i="1"/>
  <c r="N31" i="1"/>
  <c r="L31" i="1"/>
  <c r="K31" i="1"/>
  <c r="E31" i="1"/>
  <c r="L30" i="1"/>
  <c r="N30" i="1" s="1"/>
  <c r="K30" i="1"/>
  <c r="E30" i="1"/>
  <c r="L29" i="1"/>
  <c r="N29" i="1" s="1"/>
  <c r="K29" i="1"/>
  <c r="E29" i="1"/>
  <c r="L28" i="1"/>
  <c r="N28" i="1" s="1"/>
  <c r="K28" i="1"/>
  <c r="E28" i="1"/>
  <c r="L27" i="1"/>
  <c r="N27" i="1" s="1"/>
  <c r="K27" i="1"/>
  <c r="E27" i="1"/>
  <c r="L26" i="1"/>
  <c r="N26" i="1" s="1"/>
  <c r="K26" i="1"/>
  <c r="E26" i="1"/>
  <c r="N25" i="1"/>
  <c r="L25" i="1"/>
  <c r="K25" i="1"/>
  <c r="E25" i="1"/>
  <c r="L24" i="1"/>
  <c r="N24" i="1" s="1"/>
  <c r="K24" i="1"/>
  <c r="E24" i="1"/>
  <c r="L23" i="1"/>
  <c r="N23" i="1" s="1"/>
  <c r="K23" i="1"/>
  <c r="E23" i="1"/>
  <c r="L22" i="1"/>
  <c r="N22" i="1" s="1"/>
  <c r="K22" i="1"/>
  <c r="E22" i="1"/>
  <c r="L21" i="1"/>
  <c r="N21" i="1" s="1"/>
  <c r="K21" i="1"/>
  <c r="L20" i="1"/>
  <c r="N20" i="1" s="1"/>
  <c r="K20" i="1"/>
  <c r="E20" i="1"/>
  <c r="L19" i="1"/>
  <c r="N19" i="1" s="1"/>
  <c r="K19" i="1"/>
  <c r="L18" i="1"/>
  <c r="N18" i="1" s="1"/>
  <c r="K18" i="1"/>
  <c r="E18" i="1"/>
  <c r="L17" i="1"/>
  <c r="N17" i="1" s="1"/>
  <c r="K17" i="1"/>
  <c r="E17" i="1"/>
  <c r="L16" i="1"/>
  <c r="N16" i="1" s="1"/>
  <c r="K16" i="1"/>
  <c r="E16" i="1"/>
  <c r="L15" i="1"/>
  <c r="N15" i="1" s="1"/>
  <c r="K15" i="1"/>
  <c r="L14" i="1"/>
  <c r="N14" i="1" s="1"/>
  <c r="K14" i="1"/>
  <c r="E14" i="1"/>
  <c r="L13" i="1"/>
  <c r="N13" i="1" s="1"/>
  <c r="K13" i="1"/>
  <c r="E13" i="1"/>
  <c r="N12" i="1"/>
  <c r="L12" i="1"/>
  <c r="K12" i="1"/>
  <c r="E12" i="1"/>
  <c r="L11" i="1"/>
  <c r="N11" i="1" s="1"/>
  <c r="K11" i="1"/>
  <c r="E11" i="1"/>
  <c r="N10" i="1"/>
  <c r="L10" i="1"/>
  <c r="K10" i="1"/>
  <c r="E10" i="1"/>
  <c r="N9" i="1"/>
  <c r="K9" i="1"/>
</calcChain>
</file>

<file path=xl/sharedStrings.xml><?xml version="1.0" encoding="utf-8"?>
<sst xmlns="http://schemas.openxmlformats.org/spreadsheetml/2006/main" count="154" uniqueCount="82">
  <si>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</si>
  <si>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</si>
  <si>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</si>
  <si>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</si>
  <si>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</si>
  <si>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</si>
  <si>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</si>
  <si>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</si>
  <si>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</si>
  <si>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</si>
  <si>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</si>
  <si>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</si>
  <si>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</si>
  <si>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</si>
  <si>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</si>
  <si>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</si>
  <si>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</si>
  <si>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</si>
  <si>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</si>
  <si>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</si>
  <si>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</si>
  <si>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</si>
  <si>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Eduardo Boschetti</t>
  </si>
  <si>
    <t>Gab. 21</t>
  </si>
  <si>
    <t>MIRIM</t>
  </si>
  <si>
    <t>Paço Municipal</t>
  </si>
  <si>
    <t>Levantamento de Processos na SEFIN - Prefeitura</t>
  </si>
  <si>
    <t>Ademir do Nascimento Moreira</t>
  </si>
  <si>
    <t>Esmeralda</t>
  </si>
  <si>
    <t>Bairro Esmeralda</t>
  </si>
  <si>
    <t>Verificar pavimentação em via pública: Av. Dr. Esmeraldo Soares T. C. Filho (Jd. Esmeralda)/ Av. Ascenso Ferreira (Ribeirópolis)</t>
  </si>
  <si>
    <t>Marcos Linhares da Costa</t>
  </si>
  <si>
    <t>Jd. Real</t>
  </si>
  <si>
    <t>Bairro Real</t>
  </si>
  <si>
    <t>Verificar buracos em via pública - Rua Iris</t>
  </si>
  <si>
    <t>Bairro Mirim</t>
  </si>
  <si>
    <t>Fiscalização USAFA MIRIM I</t>
  </si>
  <si>
    <t>Visita técnica SETRANS/ Levantamento de processo Secretaria de Obras</t>
  </si>
  <si>
    <t>Vila Mirim</t>
  </si>
  <si>
    <t>Verificar bueiros entupidos em via pública - Rua Aldo Colli</t>
  </si>
  <si>
    <t>Marcelo Cabral Chuvas</t>
  </si>
  <si>
    <t>Zeladoria</t>
  </si>
  <si>
    <t>São Vicente</t>
  </si>
  <si>
    <t>Orçamento peças Ar Condicionado Big Frio Refrigeração</t>
  </si>
  <si>
    <t>Jd. Esmeralda</t>
  </si>
  <si>
    <t>Fiscalização USAFA Rio Branco</t>
  </si>
  <si>
    <t>Ribeirópolis</t>
  </si>
  <si>
    <t>Bairro Ribeirópolis</t>
  </si>
  <si>
    <t>Verificar pavimentação Av. Zilia Giglioli Galves (Ribeirópolis) e Rua Antonio C. de Oliveira (Vila Sonia)bueiros entupidos em via pública - Rua Aldo Colli</t>
  </si>
  <si>
    <t>Jd. Solemar</t>
  </si>
  <si>
    <t>Bairro Solemar</t>
  </si>
  <si>
    <t>Verificar buracos em via pública - Rua Ataulfo Alves</t>
  </si>
  <si>
    <t>Felipe Simão Gomes</t>
  </si>
  <si>
    <t>Daniele F. O. de Brito</t>
  </si>
  <si>
    <t>Patrimonio</t>
  </si>
  <si>
    <t>Boqueirão</t>
  </si>
  <si>
    <t>Bairro Boqueirão</t>
  </si>
  <si>
    <t>Cartório Registro Imóveis - Reconhecimento de documentos</t>
  </si>
  <si>
    <t>Secretaria de Obras - Levantamento de Processos</t>
  </si>
  <si>
    <t>Sergio Roberto Bonini Marinho</t>
  </si>
  <si>
    <t>Motorista</t>
  </si>
  <si>
    <t>Jd. Anhanguera</t>
  </si>
  <si>
    <t>Bairro Anhanguera</t>
  </si>
  <si>
    <t>Lavagem e abastecimento de veículo oficial</t>
  </si>
  <si>
    <t>Laércio Brandão Amaral</t>
  </si>
  <si>
    <t>Caiçara</t>
  </si>
  <si>
    <t>Bairro Caiçara</t>
  </si>
  <si>
    <t>Fiscalização USAFA Caiçara</t>
  </si>
  <si>
    <t>Verificar entulhos em via pública - Av. Rocha Pombo</t>
  </si>
  <si>
    <t>Fiscalização USAFA Jd. Real</t>
  </si>
  <si>
    <t>Secretaria de Obras - levantamento de Processos</t>
  </si>
  <si>
    <t>Verificar esgoto e bueiros nas ruas: Osvaldo A. de Campos, 155 - Quietude e Rua Cruz e Souza, 437 - Ribeirópolis</t>
  </si>
  <si>
    <t>Anhanguera</t>
  </si>
  <si>
    <t>Fiscalização USAFA´s: Santa Marina/ Anhanguera/ Jd. Aloha</t>
  </si>
  <si>
    <t>Quietude</t>
  </si>
  <si>
    <t>Bairro Quietude</t>
  </si>
  <si>
    <t>Verificar buracos em vias públicas: Av. Xixová (Forte), R. Amilcar Esteves (Quietude) e R. Enseada (Guilhermina)</t>
  </si>
  <si>
    <t>Levantamento de Processos Secretaria de Obras e  verificar pavimentaçãona extensão da via pública: R. Filomena Mustach</t>
  </si>
  <si>
    <t>Fiscalização USAFA Quietude</t>
  </si>
  <si>
    <t>Fiscalização USAFA Esmeralda</t>
  </si>
  <si>
    <t>Fiscalização USAFA Mirim e verificar buracos em via pública: Rua Filomena Mustache, prox. No. 600</t>
  </si>
  <si>
    <t>Fiscalizar entulho e lixo em via pública: Rua Lilás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</si>
</sst>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>
      <alignment horizontal="left" vertical="center"/>
    </xf>
    <xf numFmtId="165" fontId="0" fillId="4" borderId="13" xfId="0" applyNumberForma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2161-D543-4DF7-93EA-E1EB4FC18970}">
  <dimension ref="A1:N34"/>
  <sheetViews>
    <sheetView tabSelected="1" view="pageBreakPreview" zoomScale="60" zoomScaleNormal="100" workbookViewId="0">
      <selection activeCell="M46" sqref="M46"/>
    </sheetView>
  </sheetViews>
  <sheetFormatPr defaultRowHeight="15" x14ac:dyDescent="0.25"/>
  <cols>
    <col min="2" max="2" width="12.5703125" bestFit="1" customWidth="1"/>
    <col min="3" max="3" width="33.7109375" bestFit="1" customWidth="1"/>
    <col min="4" max="4" width="43.7109375" customWidth="1"/>
    <col min="5" max="5" width="41.85546875" bestFit="1" customWidth="1"/>
    <col min="6" max="6" width="26.140625" customWidth="1"/>
    <col min="7" max="7" width="25.7109375" customWidth="1"/>
    <col min="8" max="8" width="53.42578125" bestFit="1" customWidth="1"/>
    <col min="9" max="9" width="12.28515625" customWidth="1"/>
    <col min="10" max="10" width="13.28515625" customWidth="1"/>
    <col min="11" max="11" width="12.42578125" customWidth="1"/>
    <col min="12" max="13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63033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44774</v>
      </c>
      <c r="C9" s="27" t="s">
        <v>22</v>
      </c>
      <c r="D9" s="27" t="s">
        <v>22</v>
      </c>
      <c r="E9" s="28" t="s">
        <v>23</v>
      </c>
      <c r="F9" s="27" t="s">
        <v>24</v>
      </c>
      <c r="G9" s="29" t="s">
        <v>25</v>
      </c>
      <c r="H9" s="27" t="s">
        <v>26</v>
      </c>
      <c r="I9" s="30">
        <v>0.45833333333333331</v>
      </c>
      <c r="J9" s="30">
        <v>0.49374999999999997</v>
      </c>
      <c r="K9" s="31">
        <f t="shared" ref="K9:K34" si="0">IF(I9="","",IF(J9="","",J9-I9))</f>
        <v>3.5416666666666652E-2</v>
      </c>
      <c r="L9" s="32">
        <v>63033</v>
      </c>
      <c r="M9" s="33">
        <v>63052</v>
      </c>
      <c r="N9" s="34">
        <f t="shared" ref="N9:N34" si="1">IF(M9=0,"",M9-L9)</f>
        <v>19</v>
      </c>
    </row>
    <row r="10" spans="1:14" ht="50.1" customHeight="1" x14ac:dyDescent="0.25">
      <c r="A10" s="25"/>
      <c r="B10" s="26">
        <v>44774</v>
      </c>
      <c r="C10" s="27" t="s">
        <v>27</v>
      </c>
      <c r="D10" s="27" t="s">
        <v>27</v>
      </c>
      <c r="E10" s="28" t="str">
        <f>IF(D10="","",VLOOKUP(D10,[1]SOLICITANTE!B$3:K$85,10))</f>
        <v>Gabinete nº 06 - Pav.VER - 1º andar</v>
      </c>
      <c r="F10" s="27" t="s">
        <v>28</v>
      </c>
      <c r="G10" s="29" t="s">
        <v>29</v>
      </c>
      <c r="H10" s="35" t="s">
        <v>30</v>
      </c>
      <c r="I10" s="30">
        <v>0.6069444444444444</v>
      </c>
      <c r="J10" s="30">
        <v>0.71180555555555547</v>
      </c>
      <c r="K10" s="31">
        <f t="shared" si="0"/>
        <v>0.10486111111111107</v>
      </c>
      <c r="L10" s="32">
        <f t="shared" ref="L9:L34" si="2">M9</f>
        <v>63052</v>
      </c>
      <c r="M10" s="33">
        <v>63097</v>
      </c>
      <c r="N10" s="34">
        <f t="shared" si="1"/>
        <v>45</v>
      </c>
    </row>
    <row r="11" spans="1:14" ht="30" customHeight="1" x14ac:dyDescent="0.25">
      <c r="A11" s="36"/>
      <c r="B11" s="37">
        <v>44775</v>
      </c>
      <c r="C11" s="38" t="s">
        <v>31</v>
      </c>
      <c r="D11" s="39" t="s">
        <v>31</v>
      </c>
      <c r="E11" s="28" t="str">
        <f>IF(D11="","",VLOOKUP(D11,[1]SOLICITANTE!B$3:K$85,10))</f>
        <v>Gabinete nº 22 - Pav. VER - 2º andar</v>
      </c>
      <c r="F11" s="38" t="s">
        <v>32</v>
      </c>
      <c r="G11" s="29" t="s">
        <v>33</v>
      </c>
      <c r="H11" s="40" t="s">
        <v>34</v>
      </c>
      <c r="I11" s="41">
        <v>0.3888888888888889</v>
      </c>
      <c r="J11" s="41">
        <v>0.45833333333333331</v>
      </c>
      <c r="K11" s="31">
        <f t="shared" si="0"/>
        <v>6.944444444444442E-2</v>
      </c>
      <c r="L11" s="32">
        <f t="shared" si="2"/>
        <v>63097</v>
      </c>
      <c r="M11" s="42">
        <v>63119</v>
      </c>
      <c r="N11" s="34">
        <f t="shared" si="1"/>
        <v>22</v>
      </c>
    </row>
    <row r="12" spans="1:14" x14ac:dyDescent="0.25">
      <c r="A12" s="36"/>
      <c r="B12" s="37">
        <v>44776</v>
      </c>
      <c r="C12" s="38" t="s">
        <v>27</v>
      </c>
      <c r="D12" s="38" t="s">
        <v>27</v>
      </c>
      <c r="E12" s="28" t="str">
        <f>IF(D12="","",VLOOKUP(D12,[1]SOLICITANTE!B$3:K$85,10))</f>
        <v>Gabinete nº 06 - Pav.VER - 1º andar</v>
      </c>
      <c r="F12" s="38" t="s">
        <v>24</v>
      </c>
      <c r="G12" s="29" t="s">
        <v>35</v>
      </c>
      <c r="H12" s="38" t="s">
        <v>36</v>
      </c>
      <c r="I12" s="41">
        <v>0.35416666666666669</v>
      </c>
      <c r="J12" s="41">
        <v>0.4375</v>
      </c>
      <c r="K12" s="31">
        <f t="shared" si="0"/>
        <v>8.3333333333333315E-2</v>
      </c>
      <c r="L12" s="32">
        <f t="shared" si="2"/>
        <v>63119</v>
      </c>
      <c r="M12" s="42">
        <v>63141</v>
      </c>
      <c r="N12" s="34">
        <f t="shared" si="1"/>
        <v>22</v>
      </c>
    </row>
    <row r="13" spans="1:14" ht="30" customHeight="1" x14ac:dyDescent="0.25">
      <c r="A13" s="25"/>
      <c r="B13" s="26">
        <v>44776</v>
      </c>
      <c r="C13" s="27" t="s">
        <v>27</v>
      </c>
      <c r="D13" s="27" t="s">
        <v>27</v>
      </c>
      <c r="E13" s="28" t="str">
        <f>IF(D13="","",VLOOKUP(D13,[1]SOLICITANTE!B$3:K$85,10))</f>
        <v>Gabinete nº 06 - Pav.VER - 1º andar</v>
      </c>
      <c r="F13" s="27" t="s">
        <v>24</v>
      </c>
      <c r="G13" s="29" t="s">
        <v>25</v>
      </c>
      <c r="H13" s="35" t="s">
        <v>37</v>
      </c>
      <c r="I13" s="30">
        <v>0.59722222222222221</v>
      </c>
      <c r="J13" s="30">
        <v>0.69791666666666663</v>
      </c>
      <c r="K13" s="31">
        <f t="shared" si="0"/>
        <v>0.10069444444444442</v>
      </c>
      <c r="L13" s="32">
        <f t="shared" si="2"/>
        <v>63141</v>
      </c>
      <c r="M13" s="33">
        <v>63169</v>
      </c>
      <c r="N13" s="34">
        <f t="shared" si="1"/>
        <v>28</v>
      </c>
    </row>
    <row r="14" spans="1:14" ht="30" customHeight="1" x14ac:dyDescent="0.25">
      <c r="A14" s="36"/>
      <c r="B14" s="37">
        <v>44777</v>
      </c>
      <c r="C14" s="38" t="s">
        <v>31</v>
      </c>
      <c r="D14" s="39" t="s">
        <v>31</v>
      </c>
      <c r="E14" s="28" t="str">
        <f>IF(D14="","",VLOOKUP(D14,[1]SOLICITANTE!B$3:K$85,10))</f>
        <v>Gabinete nº 22 - Pav. VER - 2º andar</v>
      </c>
      <c r="F14" s="38" t="s">
        <v>38</v>
      </c>
      <c r="G14" s="29" t="s">
        <v>35</v>
      </c>
      <c r="H14" s="40" t="s">
        <v>39</v>
      </c>
      <c r="I14" s="41">
        <v>0.4375</v>
      </c>
      <c r="J14" s="41">
        <v>0.49305555555555558</v>
      </c>
      <c r="K14" s="31">
        <f t="shared" si="0"/>
        <v>5.555555555555558E-2</v>
      </c>
      <c r="L14" s="32">
        <f t="shared" si="2"/>
        <v>63169</v>
      </c>
      <c r="M14" s="42">
        <v>63190</v>
      </c>
      <c r="N14" s="34">
        <f t="shared" si="1"/>
        <v>21</v>
      </c>
    </row>
    <row r="15" spans="1:14" ht="30" customHeight="1" x14ac:dyDescent="0.25">
      <c r="A15" s="36"/>
      <c r="B15" s="37">
        <v>44777</v>
      </c>
      <c r="C15" s="38" t="s">
        <v>40</v>
      </c>
      <c r="D15" s="38" t="s">
        <v>40</v>
      </c>
      <c r="E15" s="28" t="s">
        <v>41</v>
      </c>
      <c r="F15" s="38" t="s">
        <v>42</v>
      </c>
      <c r="G15" s="29" t="s">
        <v>42</v>
      </c>
      <c r="H15" s="40" t="s">
        <v>43</v>
      </c>
      <c r="I15" s="41">
        <v>0.5625</v>
      </c>
      <c r="J15" s="41">
        <v>0.61805555555555558</v>
      </c>
      <c r="K15" s="31">
        <f t="shared" si="0"/>
        <v>5.555555555555558E-2</v>
      </c>
      <c r="L15" s="32">
        <f t="shared" si="2"/>
        <v>63190</v>
      </c>
      <c r="M15" s="42">
        <v>63206</v>
      </c>
      <c r="N15" s="34">
        <f t="shared" si="1"/>
        <v>16</v>
      </c>
    </row>
    <row r="16" spans="1:14" x14ac:dyDescent="0.25">
      <c r="A16" s="36"/>
      <c r="B16" s="37">
        <v>44778</v>
      </c>
      <c r="C16" s="38" t="s">
        <v>27</v>
      </c>
      <c r="D16" s="38" t="s">
        <v>27</v>
      </c>
      <c r="E16" s="28" t="str">
        <f>IF(D16="","",VLOOKUP(D16,[1]SOLICITANTE!B$3:K$85,10))</f>
        <v>Gabinete nº 06 - Pav.VER - 1º andar</v>
      </c>
      <c r="F16" s="38" t="s">
        <v>44</v>
      </c>
      <c r="G16" s="29" t="s">
        <v>29</v>
      </c>
      <c r="H16" s="38" t="s">
        <v>45</v>
      </c>
      <c r="I16" s="41">
        <v>0.35416666666666669</v>
      </c>
      <c r="J16" s="41">
        <v>0.44444444444444442</v>
      </c>
      <c r="K16" s="31">
        <f t="shared" si="0"/>
        <v>9.0277777777777735E-2</v>
      </c>
      <c r="L16" s="32">
        <f t="shared" si="2"/>
        <v>63206</v>
      </c>
      <c r="M16" s="42">
        <v>63236</v>
      </c>
      <c r="N16" s="34">
        <f t="shared" si="1"/>
        <v>30</v>
      </c>
    </row>
    <row r="17" spans="1:14" ht="60" customHeight="1" x14ac:dyDescent="0.25">
      <c r="A17" s="36"/>
      <c r="B17" s="37">
        <v>44778</v>
      </c>
      <c r="C17" s="38" t="s">
        <v>27</v>
      </c>
      <c r="D17" s="38" t="s">
        <v>27</v>
      </c>
      <c r="E17" s="28" t="str">
        <f>IF(D17="","",VLOOKUP(D17,[1]SOLICITANTE!B$3:K$85,10))</f>
        <v>Gabinete nº 06 - Pav.VER - 1º andar</v>
      </c>
      <c r="F17" s="38" t="s">
        <v>46</v>
      </c>
      <c r="G17" s="29" t="s">
        <v>47</v>
      </c>
      <c r="H17" s="40" t="s">
        <v>48</v>
      </c>
      <c r="I17" s="41">
        <v>0.5625</v>
      </c>
      <c r="J17" s="41">
        <v>0.67361111111111116</v>
      </c>
      <c r="K17" s="31">
        <f t="shared" si="0"/>
        <v>0.11111111111111116</v>
      </c>
      <c r="L17" s="32">
        <f t="shared" si="2"/>
        <v>63236</v>
      </c>
      <c r="M17" s="42">
        <v>63271</v>
      </c>
      <c r="N17" s="34">
        <f t="shared" si="1"/>
        <v>35</v>
      </c>
    </row>
    <row r="18" spans="1:14" ht="30" customHeight="1" x14ac:dyDescent="0.25">
      <c r="A18" s="36"/>
      <c r="B18" s="37">
        <v>44784</v>
      </c>
      <c r="C18" s="38" t="s">
        <v>31</v>
      </c>
      <c r="D18" s="39" t="s">
        <v>31</v>
      </c>
      <c r="E18" s="28" t="str">
        <f>IF(D18="","",VLOOKUP(D18,[1]SOLICITANTE!B$3:K$85,10))</f>
        <v>Gabinete nº 22 - Pav. VER - 2º andar</v>
      </c>
      <c r="F18" s="38" t="s">
        <v>49</v>
      </c>
      <c r="G18" s="29" t="s">
        <v>50</v>
      </c>
      <c r="H18" s="40" t="s">
        <v>51</v>
      </c>
      <c r="I18" s="41">
        <v>0.375</v>
      </c>
      <c r="J18" s="41">
        <v>0.4861111111111111</v>
      </c>
      <c r="K18" s="31">
        <f t="shared" si="0"/>
        <v>0.1111111111111111</v>
      </c>
      <c r="L18" s="32">
        <f t="shared" si="2"/>
        <v>63271</v>
      </c>
      <c r="M18" s="42">
        <v>63298</v>
      </c>
      <c r="N18" s="34">
        <f t="shared" si="1"/>
        <v>27</v>
      </c>
    </row>
    <row r="19" spans="1:14" ht="30" customHeight="1" x14ac:dyDescent="0.25">
      <c r="A19" s="36"/>
      <c r="B19" s="37">
        <v>44785</v>
      </c>
      <c r="C19" s="38" t="s">
        <v>52</v>
      </c>
      <c r="D19" s="38" t="s">
        <v>53</v>
      </c>
      <c r="E19" s="43" t="s">
        <v>54</v>
      </c>
      <c r="F19" s="38" t="s">
        <v>55</v>
      </c>
      <c r="G19" s="29" t="s">
        <v>56</v>
      </c>
      <c r="H19" s="40" t="s">
        <v>57</v>
      </c>
      <c r="I19" s="41">
        <v>0.41666666666666669</v>
      </c>
      <c r="J19" s="41">
        <v>0.4513888888888889</v>
      </c>
      <c r="K19" s="31">
        <f t="shared" si="0"/>
        <v>3.472222222222221E-2</v>
      </c>
      <c r="L19" s="32">
        <f t="shared" si="2"/>
        <v>63298</v>
      </c>
      <c r="M19" s="42">
        <v>63302</v>
      </c>
      <c r="N19" s="34">
        <f t="shared" si="1"/>
        <v>4</v>
      </c>
    </row>
    <row r="20" spans="1:14" ht="30" customHeight="1" x14ac:dyDescent="0.25">
      <c r="A20" s="25"/>
      <c r="B20" s="26">
        <v>44785</v>
      </c>
      <c r="C20" s="27" t="s">
        <v>27</v>
      </c>
      <c r="D20" s="27" t="s">
        <v>27</v>
      </c>
      <c r="E20" s="28" t="str">
        <f>IF(D20="","",VLOOKUP(D20,[1]SOLICITANTE!B$3:K$85,10))</f>
        <v>Gabinete nº 06 - Pav.VER - 1º andar</v>
      </c>
      <c r="F20" s="27" t="s">
        <v>24</v>
      </c>
      <c r="G20" s="29" t="s">
        <v>25</v>
      </c>
      <c r="H20" s="35" t="s">
        <v>58</v>
      </c>
      <c r="I20" s="30">
        <v>0.60416666666666663</v>
      </c>
      <c r="J20" s="30">
        <v>0.70138888888888884</v>
      </c>
      <c r="K20" s="31">
        <f t="shared" si="0"/>
        <v>9.722222222222221E-2</v>
      </c>
      <c r="L20" s="32">
        <f t="shared" si="2"/>
        <v>63302</v>
      </c>
      <c r="M20" s="33">
        <v>63323</v>
      </c>
      <c r="N20" s="34">
        <f t="shared" si="1"/>
        <v>21</v>
      </c>
    </row>
    <row r="21" spans="1:14" x14ac:dyDescent="0.25">
      <c r="A21" s="36"/>
      <c r="B21" s="37">
        <v>44788</v>
      </c>
      <c r="C21" s="38" t="s">
        <v>52</v>
      </c>
      <c r="D21" s="39" t="s">
        <v>59</v>
      </c>
      <c r="E21" s="28" t="s">
        <v>60</v>
      </c>
      <c r="F21" s="38" t="s">
        <v>61</v>
      </c>
      <c r="G21" s="29" t="s">
        <v>62</v>
      </c>
      <c r="H21" s="38" t="s">
        <v>63</v>
      </c>
      <c r="I21" s="41">
        <v>0.41666666666666669</v>
      </c>
      <c r="J21" s="41">
        <v>0.64583333333333337</v>
      </c>
      <c r="K21" s="31">
        <f t="shared" si="0"/>
        <v>0.22916666666666669</v>
      </c>
      <c r="L21" s="32">
        <f t="shared" si="2"/>
        <v>63323</v>
      </c>
      <c r="M21" s="42">
        <v>63337</v>
      </c>
      <c r="N21" s="34">
        <f t="shared" si="1"/>
        <v>14</v>
      </c>
    </row>
    <row r="22" spans="1:14" ht="30" customHeight="1" x14ac:dyDescent="0.25">
      <c r="A22" s="25"/>
      <c r="B22" s="26">
        <v>44790</v>
      </c>
      <c r="C22" s="27" t="s">
        <v>27</v>
      </c>
      <c r="D22" s="27" t="s">
        <v>27</v>
      </c>
      <c r="E22" s="28" t="str">
        <f>IF(D22="","",VLOOKUP(D22,[1]SOLICITANTE!B$3:K$85,10))</f>
        <v>Gabinete nº 06 - Pav.VER - 1º andar</v>
      </c>
      <c r="F22" s="27" t="s">
        <v>24</v>
      </c>
      <c r="G22" s="29" t="s">
        <v>25</v>
      </c>
      <c r="H22" s="35" t="s">
        <v>58</v>
      </c>
      <c r="I22" s="30">
        <v>0.62152777777777779</v>
      </c>
      <c r="J22" s="30">
        <v>0.70833333333333337</v>
      </c>
      <c r="K22" s="31">
        <f t="shared" si="0"/>
        <v>8.680555555555558E-2</v>
      </c>
      <c r="L22" s="32">
        <f t="shared" si="2"/>
        <v>63337</v>
      </c>
      <c r="M22" s="33">
        <v>63362</v>
      </c>
      <c r="N22" s="34">
        <f t="shared" si="1"/>
        <v>25</v>
      </c>
    </row>
    <row r="23" spans="1:14" x14ac:dyDescent="0.25">
      <c r="A23" s="25"/>
      <c r="B23" s="26">
        <v>44791</v>
      </c>
      <c r="C23" s="27" t="s">
        <v>64</v>
      </c>
      <c r="D23" s="27" t="s">
        <v>64</v>
      </c>
      <c r="E23" s="28" t="str">
        <f>IF(D23="","",VLOOKUP(D23,[1]SOLICITANTE!B$3:K$85,10))</f>
        <v>Gabinete nº 08 - Pav.VER - 1º andar</v>
      </c>
      <c r="F23" s="27" t="s">
        <v>65</v>
      </c>
      <c r="G23" s="29" t="s">
        <v>66</v>
      </c>
      <c r="H23" s="27" t="s">
        <v>67</v>
      </c>
      <c r="I23" s="30">
        <v>0.34722222222222227</v>
      </c>
      <c r="J23" s="30">
        <v>0.4513888888888889</v>
      </c>
      <c r="K23" s="31">
        <f t="shared" si="0"/>
        <v>0.10416666666666663</v>
      </c>
      <c r="L23" s="32">
        <f t="shared" si="2"/>
        <v>63362</v>
      </c>
      <c r="M23" s="33">
        <v>63396</v>
      </c>
      <c r="N23" s="34">
        <f t="shared" si="1"/>
        <v>34</v>
      </c>
    </row>
    <row r="24" spans="1:14" ht="30" customHeight="1" x14ac:dyDescent="0.25">
      <c r="A24" s="36"/>
      <c r="B24" s="37">
        <v>44791</v>
      </c>
      <c r="C24" s="38" t="s">
        <v>31</v>
      </c>
      <c r="D24" s="39" t="s">
        <v>31</v>
      </c>
      <c r="E24" s="28" t="str">
        <f>IF(D24="","",VLOOKUP(D24,[1]SOLICITANTE!B$3:K$85,10))</f>
        <v>Gabinete nº 22 - Pav. VER - 2º andar</v>
      </c>
      <c r="F24" s="38" t="s">
        <v>46</v>
      </c>
      <c r="G24" s="29" t="s">
        <v>47</v>
      </c>
      <c r="H24" s="40" t="s">
        <v>68</v>
      </c>
      <c r="I24" s="41">
        <v>0.57986111111111105</v>
      </c>
      <c r="J24" s="41">
        <v>0.625</v>
      </c>
      <c r="K24" s="44">
        <f t="shared" si="0"/>
        <v>4.5138888888888951E-2</v>
      </c>
      <c r="L24" s="32">
        <f t="shared" si="2"/>
        <v>63396</v>
      </c>
      <c r="M24" s="42">
        <v>63413</v>
      </c>
      <c r="N24" s="34">
        <f t="shared" si="1"/>
        <v>17</v>
      </c>
    </row>
    <row r="25" spans="1:14" x14ac:dyDescent="0.25">
      <c r="A25" s="36"/>
      <c r="B25" s="37">
        <v>44792</v>
      </c>
      <c r="C25" s="38" t="s">
        <v>64</v>
      </c>
      <c r="D25" s="38" t="s">
        <v>64</v>
      </c>
      <c r="E25" s="28" t="str">
        <f>IF(D25="","",VLOOKUP(D25,[1]SOLICITANTE!B$3:K$85,10))</f>
        <v>Gabinete nº 08 - Pav.VER - 1º andar</v>
      </c>
      <c r="F25" s="38" t="s">
        <v>32</v>
      </c>
      <c r="G25" s="29" t="s">
        <v>33</v>
      </c>
      <c r="H25" s="38" t="s">
        <v>69</v>
      </c>
      <c r="I25" s="41">
        <v>0.34722222222222227</v>
      </c>
      <c r="J25" s="41">
        <v>0.43263888888888885</v>
      </c>
      <c r="K25" s="31">
        <f t="shared" si="0"/>
        <v>8.5416666666666585E-2</v>
      </c>
      <c r="L25" s="32">
        <f t="shared" si="2"/>
        <v>63413</v>
      </c>
      <c r="M25" s="42">
        <v>63461</v>
      </c>
      <c r="N25" s="34">
        <f t="shared" si="1"/>
        <v>48</v>
      </c>
    </row>
    <row r="26" spans="1:14" ht="30" customHeight="1" x14ac:dyDescent="0.25">
      <c r="A26" s="25"/>
      <c r="B26" s="26">
        <v>44792</v>
      </c>
      <c r="C26" s="27" t="s">
        <v>64</v>
      </c>
      <c r="D26" s="27" t="s">
        <v>64</v>
      </c>
      <c r="E26" s="28" t="str">
        <f>IF(D26="","",VLOOKUP(D26,[1]SOLICITANTE!B$3:K$85,10))</f>
        <v>Gabinete nº 08 - Pav.VER - 1º andar</v>
      </c>
      <c r="F26" s="27" t="s">
        <v>24</v>
      </c>
      <c r="G26" s="29" t="s">
        <v>25</v>
      </c>
      <c r="H26" s="35" t="s">
        <v>70</v>
      </c>
      <c r="I26" s="30">
        <v>0.4604166666666667</v>
      </c>
      <c r="J26" s="30">
        <v>0.4861111111111111</v>
      </c>
      <c r="K26" s="31">
        <f t="shared" si="0"/>
        <v>2.5694444444444409E-2</v>
      </c>
      <c r="L26" s="32">
        <f t="shared" si="2"/>
        <v>63461</v>
      </c>
      <c r="M26" s="33">
        <v>63478</v>
      </c>
      <c r="N26" s="34">
        <f t="shared" si="1"/>
        <v>17</v>
      </c>
    </row>
    <row r="27" spans="1:14" ht="30" customHeight="1" x14ac:dyDescent="0.25">
      <c r="A27" s="36"/>
      <c r="B27" s="37">
        <v>44792</v>
      </c>
      <c r="C27" s="38" t="s">
        <v>64</v>
      </c>
      <c r="D27" s="38" t="s">
        <v>64</v>
      </c>
      <c r="E27" s="28" t="str">
        <f>IF(D27="","",VLOOKUP(D27,[1]SOLICITANTE!B$3:K$85,10))</f>
        <v>Gabinete nº 08 - Pav.VER - 1º andar</v>
      </c>
      <c r="F27" s="38" t="s">
        <v>46</v>
      </c>
      <c r="G27" s="29" t="s">
        <v>47</v>
      </c>
      <c r="H27" s="45" t="s">
        <v>71</v>
      </c>
      <c r="I27" s="41">
        <v>0.60416666666666663</v>
      </c>
      <c r="J27" s="41">
        <v>0.6875</v>
      </c>
      <c r="K27" s="31">
        <f t="shared" si="0"/>
        <v>8.333333333333337E-2</v>
      </c>
      <c r="L27" s="32">
        <f t="shared" si="2"/>
        <v>63478</v>
      </c>
      <c r="M27" s="42">
        <v>63511</v>
      </c>
      <c r="N27" s="34">
        <f t="shared" si="1"/>
        <v>33</v>
      </c>
    </row>
    <row r="28" spans="1:14" ht="30" customHeight="1" x14ac:dyDescent="0.25">
      <c r="A28" s="36"/>
      <c r="B28" s="37">
        <v>44795</v>
      </c>
      <c r="C28" s="38" t="s">
        <v>64</v>
      </c>
      <c r="D28" s="38" t="s">
        <v>64</v>
      </c>
      <c r="E28" s="28" t="str">
        <f>IF(D28="","",VLOOKUP(D28,[1]SOLICITANTE!B$3:K$85,10))</f>
        <v>Gabinete nº 08 - Pav.VER - 1º andar</v>
      </c>
      <c r="F28" s="38" t="s">
        <v>72</v>
      </c>
      <c r="G28" s="29" t="s">
        <v>62</v>
      </c>
      <c r="H28" s="40" t="s">
        <v>73</v>
      </c>
      <c r="I28" s="41">
        <v>0.34722222222222227</v>
      </c>
      <c r="J28" s="41">
        <v>0.41111111111111115</v>
      </c>
      <c r="K28" s="31">
        <f t="shared" si="0"/>
        <v>6.3888888888888884E-2</v>
      </c>
      <c r="L28" s="32">
        <f t="shared" si="2"/>
        <v>63511</v>
      </c>
      <c r="M28" s="42">
        <v>63531</v>
      </c>
      <c r="N28" s="34">
        <f t="shared" si="1"/>
        <v>20</v>
      </c>
    </row>
    <row r="29" spans="1:14" ht="30" customHeight="1" x14ac:dyDescent="0.25">
      <c r="A29" s="36"/>
      <c r="B29" s="37">
        <v>44795</v>
      </c>
      <c r="C29" s="38" t="s">
        <v>31</v>
      </c>
      <c r="D29" s="39" t="s">
        <v>31</v>
      </c>
      <c r="E29" s="28" t="str">
        <f>IF(D29="","",VLOOKUP(D29,[1]SOLICITANTE!B$3:K$85,10))</f>
        <v>Gabinete nº 22 - Pav. VER - 2º andar</v>
      </c>
      <c r="F29" s="38" t="s">
        <v>74</v>
      </c>
      <c r="G29" s="29" t="s">
        <v>75</v>
      </c>
      <c r="H29" s="46" t="s">
        <v>76</v>
      </c>
      <c r="I29" s="41">
        <v>0.4513888888888889</v>
      </c>
      <c r="J29" s="41">
        <v>0.50694444444444442</v>
      </c>
      <c r="K29" s="31">
        <f t="shared" si="0"/>
        <v>5.5555555555555525E-2</v>
      </c>
      <c r="L29" s="32">
        <f t="shared" si="2"/>
        <v>63531</v>
      </c>
      <c r="M29" s="42">
        <v>63540</v>
      </c>
      <c r="N29" s="34">
        <f t="shared" si="1"/>
        <v>9</v>
      </c>
    </row>
    <row r="30" spans="1:14" ht="50.1" customHeight="1" x14ac:dyDescent="0.25">
      <c r="A30" s="25"/>
      <c r="B30" s="26">
        <v>44795</v>
      </c>
      <c r="C30" s="27" t="s">
        <v>27</v>
      </c>
      <c r="D30" s="27" t="s">
        <v>27</v>
      </c>
      <c r="E30" s="28" t="str">
        <f>IF(D30="","",VLOOKUP(D30,[1]SOLICITANTE!B$3:K$85,10))</f>
        <v>Gabinete nº 06 - Pav.VER - 1º andar</v>
      </c>
      <c r="F30" s="27" t="s">
        <v>24</v>
      </c>
      <c r="G30" s="29" t="s">
        <v>25</v>
      </c>
      <c r="H30" s="35" t="s">
        <v>77</v>
      </c>
      <c r="I30" s="30">
        <v>0.60416666666666663</v>
      </c>
      <c r="J30" s="30">
        <v>0.69791666666666663</v>
      </c>
      <c r="K30" s="31">
        <f t="shared" si="0"/>
        <v>9.375E-2</v>
      </c>
      <c r="L30" s="32">
        <f t="shared" si="2"/>
        <v>63540</v>
      </c>
      <c r="M30" s="33">
        <v>63566</v>
      </c>
      <c r="N30" s="34">
        <f t="shared" si="1"/>
        <v>26</v>
      </c>
    </row>
    <row r="31" spans="1:14" x14ac:dyDescent="0.25">
      <c r="A31" s="36"/>
      <c r="B31" s="37">
        <v>44797</v>
      </c>
      <c r="C31" s="38" t="s">
        <v>64</v>
      </c>
      <c r="D31" s="38" t="s">
        <v>64</v>
      </c>
      <c r="E31" s="28" t="str">
        <f>IF(D31="","",VLOOKUP(D31,[1]SOLICITANTE!B$3:K$85,10))</f>
        <v>Gabinete nº 08 - Pav.VER - 1º andar</v>
      </c>
      <c r="F31" s="38" t="s">
        <v>74</v>
      </c>
      <c r="G31" s="29" t="s">
        <v>75</v>
      </c>
      <c r="H31" s="38" t="s">
        <v>78</v>
      </c>
      <c r="I31" s="41">
        <v>0.34722222222222227</v>
      </c>
      <c r="J31" s="41">
        <v>0.44305555555555554</v>
      </c>
      <c r="K31" s="31">
        <f t="shared" si="0"/>
        <v>9.583333333333327E-2</v>
      </c>
      <c r="L31" s="32">
        <f t="shared" si="2"/>
        <v>63566</v>
      </c>
      <c r="M31" s="42">
        <v>63590</v>
      </c>
      <c r="N31" s="34">
        <f t="shared" si="1"/>
        <v>24</v>
      </c>
    </row>
    <row r="32" spans="1:14" x14ac:dyDescent="0.25">
      <c r="A32" s="36"/>
      <c r="B32" s="37">
        <v>44798</v>
      </c>
      <c r="C32" s="38" t="s">
        <v>64</v>
      </c>
      <c r="D32" s="38" t="s">
        <v>64</v>
      </c>
      <c r="E32" s="28" t="str">
        <f>IF(D32="","",VLOOKUP(D32,[1]SOLICITANTE!B$3:K$85,10))</f>
        <v>Gabinete nº 08 - Pav.VER - 1º andar</v>
      </c>
      <c r="F32" s="38" t="s">
        <v>28</v>
      </c>
      <c r="G32" s="29" t="s">
        <v>29</v>
      </c>
      <c r="H32" s="38" t="s">
        <v>79</v>
      </c>
      <c r="I32" s="41">
        <v>0.34513888888888888</v>
      </c>
      <c r="J32" s="41">
        <v>0.4152777777777778</v>
      </c>
      <c r="K32" s="31">
        <f t="shared" si="0"/>
        <v>7.0138888888888917E-2</v>
      </c>
      <c r="L32" s="32">
        <f t="shared" si="2"/>
        <v>63590</v>
      </c>
      <c r="M32" s="42">
        <v>63622</v>
      </c>
      <c r="N32" s="34">
        <f t="shared" si="1"/>
        <v>32</v>
      </c>
    </row>
    <row r="33" spans="1:14" ht="30" customHeight="1" x14ac:dyDescent="0.25">
      <c r="A33" s="25"/>
      <c r="B33" s="26">
        <v>44799</v>
      </c>
      <c r="C33" s="27" t="s">
        <v>64</v>
      </c>
      <c r="D33" s="27" t="s">
        <v>64</v>
      </c>
      <c r="E33" s="28" t="str">
        <f>IF(D33="","",VLOOKUP(D33,[1]SOLICITANTE!B$3:K$85,10))</f>
        <v>Gabinete nº 08 - Pav.VER - 1º andar</v>
      </c>
      <c r="F33" s="27"/>
      <c r="G33" s="29"/>
      <c r="H33" s="47" t="s">
        <v>80</v>
      </c>
      <c r="I33" s="30">
        <v>0.43055555555555558</v>
      </c>
      <c r="J33" s="30">
        <v>0.4861111111111111</v>
      </c>
      <c r="K33" s="31">
        <f t="shared" si="0"/>
        <v>5.5555555555555525E-2</v>
      </c>
      <c r="L33" s="32">
        <f t="shared" si="2"/>
        <v>63622</v>
      </c>
      <c r="M33" s="33">
        <v>63641</v>
      </c>
      <c r="N33" s="34">
        <f t="shared" si="1"/>
        <v>19</v>
      </c>
    </row>
    <row r="34" spans="1:14" x14ac:dyDescent="0.25">
      <c r="A34" s="36"/>
      <c r="B34" s="37">
        <v>44804</v>
      </c>
      <c r="C34" s="38" t="s">
        <v>31</v>
      </c>
      <c r="D34" s="39" t="s">
        <v>31</v>
      </c>
      <c r="E34" s="28" t="str">
        <f>IF(D34="","",VLOOKUP(D34,[1]SOLICITANTE!B$3:K$85,10))</f>
        <v>Gabinete nº 22 - Pav. VER - 2º andar</v>
      </c>
      <c r="F34" s="38" t="s">
        <v>32</v>
      </c>
      <c r="G34" s="29" t="s">
        <v>33</v>
      </c>
      <c r="H34" s="48" t="s">
        <v>81</v>
      </c>
      <c r="I34" s="41">
        <v>0.59791666666666665</v>
      </c>
      <c r="J34" s="41">
        <v>0.64930555555555558</v>
      </c>
      <c r="K34" s="31">
        <f t="shared" si="0"/>
        <v>5.1388888888888928E-2</v>
      </c>
      <c r="L34" s="32">
        <f t="shared" si="2"/>
        <v>63641</v>
      </c>
      <c r="M34" s="42">
        <v>63663</v>
      </c>
      <c r="N34" s="34">
        <f t="shared" si="1"/>
        <v>22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1 D18 D29 D24 D14 D21 D34" xr:uid="{4AB4354A-ECAD-4C69-B977-8E3249EE08A5}">
      <formula1>Solicita</formula1>
    </dataValidation>
    <dataValidation type="list" allowBlank="1" showInputMessage="1" showErrorMessage="1" sqref="D19:D20 D9:D10 D15:D17 D12:D13 D22:D23 D25:D28 D30:D33 C9:C34" xr:uid="{AC91B107-25CC-4FF1-9CDF-1E8F19EF9CF9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2023-05-30T17:22:40Z</dcterms:created>
  <dcterms:modified xsi:type="dcterms:W3CDTF">2023-05-30T17:30:33Z</dcterms:modified>
</cp:coreProperties>
</file>